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65267" windowWidth="20214" windowHeight="11480" tabRatio="738" activeTab="2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1,2'!$A$1:$Q$29</definedName>
    <definedName name="_xlnm.Print_Area" localSheetId="5">'CUADRO 1,3'!$A$1:$Q$26</definedName>
    <definedName name="_xlnm.Print_Area" localSheetId="6">'CUADRO 1,4'!$A$1:$Y$47</definedName>
    <definedName name="_xlnm.Print_Area" localSheetId="7">'CUADRO 1,5'!$A$3:$Y$51</definedName>
    <definedName name="_xlnm.Print_Area" localSheetId="9">'CUADRO 1,7'!$A$1:$Q$56</definedName>
    <definedName name="_xlnm.Print_Area" localSheetId="16">'CUADRO 1.10'!$A$1:$Z$63</definedName>
    <definedName name="_xlnm.Print_Area" localSheetId="17">'CUADRO 1.11'!$A$3:$Z$61</definedName>
    <definedName name="_xlnm.Print_Area" localSheetId="18">'CUADRO 1.12'!$A$1:$Z$24</definedName>
    <definedName name="_xlnm.Print_Area" localSheetId="19">'CUADRO 1.13'!$A$3:$Z$16</definedName>
    <definedName name="_xlnm.Print_Area" localSheetId="2">'CUADRO 1.1A'!$A$1:$O$42</definedName>
    <definedName name="_xlnm.Print_Area" localSheetId="3">'CUADRO 1.1B'!$A$1:$O$42</definedName>
    <definedName name="_xlnm.Print_Area" localSheetId="8">'CUADRO 1.6'!$A$1:$R$61</definedName>
    <definedName name="_xlnm.Print_Area" localSheetId="10">'CUADRO 1.8'!$A$1:$Y$93</definedName>
    <definedName name="_xlnm.Print_Area" localSheetId="11">'CUADRO 1.8 B'!$A$3:$Y$50</definedName>
    <definedName name="_xlnm.Print_Area" localSheetId="12">'CUADRO 1.8 C'!$A$1:$Z$75</definedName>
    <definedName name="_xlnm.Print_Area" localSheetId="13">'CUADRO 1.9'!$A$1:$Y$62</definedName>
    <definedName name="_xlnm.Print_Area" localSheetId="14">'CUADRO 1.9 B'!$A$1:$Y$50</definedName>
    <definedName name="_xlnm.Print_Area" localSheetId="15">'CUADRO 1.9 C'!$A$1:$Z$83</definedName>
    <definedName name="_xlnm.Print_Area" localSheetId="0">'INDICE'!$A$1:$D$32</definedName>
    <definedName name="PAX_NACIONAL" localSheetId="5">'CUADRO 1,3'!$A$6:$N$23</definedName>
    <definedName name="PAX_NACIONAL" localSheetId="6">'CUADRO 1,4'!$A$6:$T$45</definedName>
    <definedName name="PAX_NACIONAL" localSheetId="7">'CUADRO 1,5'!$A$6:$T$49</definedName>
    <definedName name="PAX_NACIONAL" localSheetId="9">'CUADRO 1,7'!$A$6:$N$54</definedName>
    <definedName name="PAX_NACIONAL" localSheetId="16">'CUADRO 1.10'!$A$6:$U$59</definedName>
    <definedName name="PAX_NACIONAL" localSheetId="17">'CUADRO 1.11'!$A$6:$U$59</definedName>
    <definedName name="PAX_NACIONAL" localSheetId="18">'CUADRO 1.12'!$A$7:$U$21</definedName>
    <definedName name="PAX_NACIONAL" localSheetId="19">'CUADRO 1.13'!$A$6:$U$14</definedName>
    <definedName name="PAX_NACIONAL" localSheetId="8">'CUADRO 1.6'!$A$6:$N$59</definedName>
    <definedName name="PAX_NACIONAL" localSheetId="10">'CUADRO 1.8'!$A$6:$T$89</definedName>
    <definedName name="PAX_NACIONAL" localSheetId="11">'CUADRO 1.8 B'!$A$6:$T$47</definedName>
    <definedName name="PAX_NACIONAL" localSheetId="12">'CUADRO 1.8 C'!$A$6:$T$72</definedName>
    <definedName name="PAX_NACIONAL" localSheetId="13">'CUADRO 1.9'!$A$6:$T$58</definedName>
    <definedName name="PAX_NACIONAL" localSheetId="14">'CUADRO 1.9 B'!$A$6:$T$45</definedName>
    <definedName name="PAX_NACIONAL" localSheetId="15">'CUADRO 1.9 C'!$A$6:$T$78</definedName>
    <definedName name="PAX_NACIONAL">'CUADRO 1,2'!$A$6:$N$26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<sst xmlns="http://schemas.openxmlformats.org/spreadsheetml/2006/main" count="1622" uniqueCount="488">
  <si>
    <t>Fuente: Empresas Aéreas Archivo Origen-Destino, Tráfico de Aerotaxis, Tráfico de Vuelos Charter.  *: Variación superior al 500%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</si>
  <si>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</si>
  <si>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</si>
  <si>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</si>
  <si>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</si>
  <si>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</si>
  <si>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</si>
  <si>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</si>
  <si>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</si>
  <si>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</si>
  <si>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</si>
  <si>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</si>
  <si>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</si>
  <si>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</si>
  <si>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</si>
  <si>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</si>
  <si>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</si>
  <si>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</si>
  <si>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</si>
  <si>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</si>
  <si>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</si>
  <si>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</si>
  <si>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</si>
  <si>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</si>
  <si>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</si>
  <si>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</si>
  <si>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</si>
  <si>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</si>
  <si>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</si>
  <si>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</si>
  <si>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</si>
  <si>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</si>
  <si>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</si>
  <si>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</si>
  <si>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</si>
  <si>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</si>
  <si>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</si>
  <si>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</si>
  <si>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</si>
  <si>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</si>
  <si>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</si>
  <si>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</si>
  <si>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</si>
  <si>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</si>
  <si>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</si>
  <si>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</si>
  <si>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</si>
  <si>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</si>
  <si>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</si>
  <si>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</si>
  <si>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</si>
  <si>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</si>
  <si>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</si>
  <si>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</si>
  <si>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</si>
  <si>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</si>
  <si>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</si>
  <si>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</si>
  <si>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</si>
  <si>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</si>
  <si>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</si>
  <si>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</si>
  <si>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</si>
  <si>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</si>
  <si>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</si>
  <si>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</si>
  <si>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</si>
  <si>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</si>
  <si>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</si>
  <si>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</si>
  <si>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</si>
  <si>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</si>
  <si>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</si>
  <si>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</si>
  <si>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</si>
  <si>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</si>
  <si>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</si>
  <si>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</si>
  <si>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</si>
  <si>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</si>
  <si>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</si>
  <si>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</si>
  <si>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</si>
  <si>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</si>
  <si>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</si>
  <si>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</si>
  <si>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</si>
  <si>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</si>
  <si>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</si>
  <si>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</si>
  <si>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</si>
  <si>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</si>
  <si>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</si>
  <si>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</si>
  <si>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</si>
  <si>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</si>
  <si>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</si>
  <si>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</si>
  <si>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</si>
  <si>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</si>
  <si>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</si>
  <si>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</si>
  <si>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</si>
  <si>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</si>
  <si>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</si>
  <si>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</si>
  <si>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</si>
  <si>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</si>
  <si>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</si>
  <si>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</si>
  <si>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</si>
  <si>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</si>
  <si>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</si>
  <si>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</si>
  <si>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</si>
  <si>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</si>
  <si>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</si>
  <si>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</si>
  <si>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</si>
  <si>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</si>
  <si>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</si>
  <si>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</si>
  <si>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</si>
  <si>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</si>
  <si>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</si>
  <si>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</si>
  <si>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</si>
  <si>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</si>
  <si>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</si>
  <si>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</si>
  <si>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</si>
  <si>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</si>
  <si>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</si>
  <si>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</si>
  <si>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</si>
  <si>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</si>
  <si>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</si>
  <si>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</si>
  <si>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</si>
  <si>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</si>
  <si>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Fuente: Empresas Aéreas, Archivos Origen-Destino, Tráfico de Vuelos Charter, Tráfico de Aerotaixs.</t>
  </si>
  <si>
    <t>Mayo</t>
  </si>
  <si>
    <t>Origen-Destino:</t>
  </si>
  <si>
    <t>El archivo de origen-destino contiene los datos relativos a tráfico de pago de los pasajeros, carga y correo transportados entre todos los pares de ciudades en los cuales se presentó operación comercial, por parte de las empresas regulares de pasajeros y de carga. La información debe contener la relación de pasajeros, carga y correo, transportados en un determinado mes, conforme a lo establecido en el contrato de transporte e incluyendo la red de rutas de la aerolínea. El archivo de origen-destino es de vital importancia, ya que permite establecer las cantidades totales de pasajeros, carga y correo movilizados en un periodo determinado en una ruta, entre dos países o entre dos regiones.</t>
  </si>
  <si>
    <t>Empresa</t>
  </si>
  <si>
    <t>Boletín Origen-Destino Septiembre 2015</t>
  </si>
  <si>
    <t>Ene- Sep 2014</t>
  </si>
  <si>
    <t>Ene- Sep 2015</t>
  </si>
  <si>
    <t>Sep 2015 - Sep 2014</t>
  </si>
  <si>
    <t>Ene - Sep 2015 / Ene - Sep 2014</t>
  </si>
  <si>
    <t>Septiembre 2015</t>
  </si>
  <si>
    <t>Septiembre 2014</t>
  </si>
  <si>
    <t>Enero - Septiembre 2015</t>
  </si>
  <si>
    <t>Enero - Septiembre 2014</t>
  </si>
  <si>
    <t>Avianca</t>
  </si>
  <si>
    <t>Lan Colombia</t>
  </si>
  <si>
    <t>Fast Colombia</t>
  </si>
  <si>
    <t>Satena</t>
  </si>
  <si>
    <t>Easy Fly</t>
  </si>
  <si>
    <t>Aer. Antioquia</t>
  </si>
  <si>
    <t>Copa Airlines Colombia</t>
  </si>
  <si>
    <t>Helicol</t>
  </si>
  <si>
    <t>Searca</t>
  </si>
  <si>
    <t>Sarpa</t>
  </si>
  <si>
    <t>Transporte Aereo de Col.</t>
  </si>
  <si>
    <t>Aliansa</t>
  </si>
  <si>
    <t>Ara</t>
  </si>
  <si>
    <t>Aeroestar Ltda</t>
  </si>
  <si>
    <t>Aerupia</t>
  </si>
  <si>
    <t>Arall</t>
  </si>
  <si>
    <t>Taxi Aereo Star</t>
  </si>
  <si>
    <t>Otras</t>
  </si>
  <si>
    <t>Aerosucre</t>
  </si>
  <si>
    <t>LAS</t>
  </si>
  <si>
    <t>Selva</t>
  </si>
  <si>
    <t>Air Colombia</t>
  </si>
  <si>
    <t>Aer Caribe</t>
  </si>
  <si>
    <t>Tampa</t>
  </si>
  <si>
    <t>Sky Lease I.</t>
  </si>
  <si>
    <t>Ups</t>
  </si>
  <si>
    <t>Linea A. Carguera de Col</t>
  </si>
  <si>
    <t>Dynamic Airways</t>
  </si>
  <si>
    <t>Centurion</t>
  </si>
  <si>
    <t>Absa</t>
  </si>
  <si>
    <t>Lan Airlines</t>
  </si>
  <si>
    <t>Martinair</t>
  </si>
  <si>
    <t>Florida West</t>
  </si>
  <si>
    <t>Vensecar C.A.</t>
  </si>
  <si>
    <t>Fedex</t>
  </si>
  <si>
    <t>Iberia</t>
  </si>
  <si>
    <t>Cargolux</t>
  </si>
  <si>
    <t>Mas Air</t>
  </si>
  <si>
    <t>Aerogal</t>
  </si>
  <si>
    <t>Lufthansa</t>
  </si>
  <si>
    <t>Klm</t>
  </si>
  <si>
    <t>Air France</t>
  </si>
  <si>
    <t>Taca</t>
  </si>
  <si>
    <t>Air Canada</t>
  </si>
  <si>
    <t>Oceanair</t>
  </si>
  <si>
    <t>Lufthansa Cargo</t>
  </si>
  <si>
    <t>American</t>
  </si>
  <si>
    <t>Aerol. Argentinas</t>
  </si>
  <si>
    <t>Taca International Airlines S.A</t>
  </si>
  <si>
    <t>Solar Cargo</t>
  </si>
  <si>
    <t>Dhl Aero Expreso, S.A.</t>
  </si>
  <si>
    <t>Copa</t>
  </si>
  <si>
    <t>Lacsa</t>
  </si>
  <si>
    <t>Cubana</t>
  </si>
  <si>
    <t>Lan Peru</t>
  </si>
  <si>
    <t>Conviasa</t>
  </si>
  <si>
    <t>Aeromexico</t>
  </si>
  <si>
    <t>BOG-MDE-BOG</t>
  </si>
  <si>
    <t>BOG-CLO-BOG</t>
  </si>
  <si>
    <t>BOG-CTG-BOG</t>
  </si>
  <si>
    <t>BOG-BAQ-BOG</t>
  </si>
  <si>
    <t>BOG-BGA-BOG</t>
  </si>
  <si>
    <t>BOG-SMR-BOG</t>
  </si>
  <si>
    <t>BOG-PEI-BOG</t>
  </si>
  <si>
    <t>BOG-ADZ-BOG</t>
  </si>
  <si>
    <t>BOG-CUC-BOG</t>
  </si>
  <si>
    <t>CTG-MDE-CTG</t>
  </si>
  <si>
    <t>BOG-MTR-BOG</t>
  </si>
  <si>
    <t>CLO-MDE-CLO</t>
  </si>
  <si>
    <t>BOG-EYP-BOG</t>
  </si>
  <si>
    <t>BOG-AXM-BOG</t>
  </si>
  <si>
    <t>BAQ-MDE-BAQ</t>
  </si>
  <si>
    <t>ADZ-MDE-ADZ</t>
  </si>
  <si>
    <t>BOG-VUP-BOG</t>
  </si>
  <si>
    <t>CLO-CTG-CLO</t>
  </si>
  <si>
    <t>ADZ-CLO-ADZ</t>
  </si>
  <si>
    <t>BOG-NVA-BOG</t>
  </si>
  <si>
    <t>EOH-UIB-EOH</t>
  </si>
  <si>
    <t>MDE-SMR-MDE</t>
  </si>
  <si>
    <t>APO-EOH-APO</t>
  </si>
  <si>
    <t>BOG-PSO-BOG</t>
  </si>
  <si>
    <t>BOG-EJA-BOG</t>
  </si>
  <si>
    <t>BOG-MZL-BOG</t>
  </si>
  <si>
    <t>CLO-BAQ-CLO</t>
  </si>
  <si>
    <t>BOG-LET-BOG</t>
  </si>
  <si>
    <t>CTG-PEI-CTG</t>
  </si>
  <si>
    <t>EOH-MTR-EOH</t>
  </si>
  <si>
    <t>BOG-EOH-BOG</t>
  </si>
  <si>
    <t>BOG-PPN-BOG</t>
  </si>
  <si>
    <t>ADZ-CTG-ADZ</t>
  </si>
  <si>
    <t>BOG-RCH-BOG</t>
  </si>
  <si>
    <t>CLO-SMR-CLO</t>
  </si>
  <si>
    <t>CUC-BGA-CUC</t>
  </si>
  <si>
    <t>BOG-IBE-BOG</t>
  </si>
  <si>
    <t>BOG-AUC-BOG</t>
  </si>
  <si>
    <t>EOH-PEI-EOH</t>
  </si>
  <si>
    <t>BOG-UIB-BOG</t>
  </si>
  <si>
    <t>BOG-VVC-BOG</t>
  </si>
  <si>
    <t>BOG-FLA-BOG</t>
  </si>
  <si>
    <t>CLO-TCO-CLO</t>
  </si>
  <si>
    <t>CTG-BGA-CTG</t>
  </si>
  <si>
    <t>ADZ-PEI-ADZ</t>
  </si>
  <si>
    <t>ADZ-PVA-ADZ</t>
  </si>
  <si>
    <t>CLO-PSO-CLO</t>
  </si>
  <si>
    <t>CAQ-EOH-CAQ</t>
  </si>
  <si>
    <t>ADZ-BGA-ADZ</t>
  </si>
  <si>
    <t>BOG-CZU-BOG</t>
  </si>
  <si>
    <t>OTRAS</t>
  </si>
  <si>
    <t>Jetblue</t>
  </si>
  <si>
    <t>Spirit Airlines</t>
  </si>
  <si>
    <t>United Airlines</t>
  </si>
  <si>
    <t>Interjet</t>
  </si>
  <si>
    <t>Delta</t>
  </si>
  <si>
    <t>Venezonala de Aviación</t>
  </si>
  <si>
    <t>Avior Airlines</t>
  </si>
  <si>
    <t>Tame</t>
  </si>
  <si>
    <t>Air Panama</t>
  </si>
  <si>
    <t>TAP Portugal</t>
  </si>
  <si>
    <t>Insel Air</t>
  </si>
  <si>
    <t>Aviateca</t>
  </si>
  <si>
    <t>Inselair Aruba</t>
  </si>
  <si>
    <t>BOG-MIA-BOG</t>
  </si>
  <si>
    <t>BOG-FLL-BOG</t>
  </si>
  <si>
    <t>MDE-MIA-MDE</t>
  </si>
  <si>
    <t>CLO-MIA-CLO</t>
  </si>
  <si>
    <t>BOG-JFK-BOG</t>
  </si>
  <si>
    <t>BOG-IAH-BOG</t>
  </si>
  <si>
    <t>BOG-ORL-BOG</t>
  </si>
  <si>
    <t>MDE-FLL-MDE</t>
  </si>
  <si>
    <t>BAQ-MIA-BAQ</t>
  </si>
  <si>
    <t>CTG-FLL-CTG</t>
  </si>
  <si>
    <t>BOG-EWR-BOG</t>
  </si>
  <si>
    <t>BOG-LAX-BOG</t>
  </si>
  <si>
    <t>CTG-JFK-CTG</t>
  </si>
  <si>
    <t>MDE-JFK-MDE</t>
  </si>
  <si>
    <t>CTG-MIA-CTG</t>
  </si>
  <si>
    <t>BOG-ATL-BOG</t>
  </si>
  <si>
    <t>BOG-DFW-BOG</t>
  </si>
  <si>
    <t>BOG-IAD-BOG</t>
  </si>
  <si>
    <t>BOG-YYZ-BOG</t>
  </si>
  <si>
    <t>PEI-JFK-PEI</t>
  </si>
  <si>
    <t>AXM-FLL-AXM</t>
  </si>
  <si>
    <t>BOG-LIM-BOG</t>
  </si>
  <si>
    <t>BOG-UIO-BOG</t>
  </si>
  <si>
    <t>BOG-SCL-BOG</t>
  </si>
  <si>
    <t>BOG-GYE-BOG</t>
  </si>
  <si>
    <t>BOG-BUE-BOG</t>
  </si>
  <si>
    <t>BOG-CCS-BOG</t>
  </si>
  <si>
    <t>BOG-SAO-BOG</t>
  </si>
  <si>
    <t>BOG-GRU-BOG</t>
  </si>
  <si>
    <t>BOG-VLN-BOG</t>
  </si>
  <si>
    <t>CLO-GYE-CLO</t>
  </si>
  <si>
    <t>BOG-RIO-BOG</t>
  </si>
  <si>
    <t>MDE-LIM-MDE</t>
  </si>
  <si>
    <t>BOG-LPB-BOG</t>
  </si>
  <si>
    <t>CLO-LIM-CLO</t>
  </si>
  <si>
    <t>CLO-ESM-CLO</t>
  </si>
  <si>
    <t>BOG-MAD-BOG</t>
  </si>
  <si>
    <t>BOG-FRA-BOG</t>
  </si>
  <si>
    <t>CLO-MAD-CLO</t>
  </si>
  <si>
    <t>BOG-BCN-BOG</t>
  </si>
  <si>
    <t>BOG-CDG-BOG</t>
  </si>
  <si>
    <t>MDE-MAD-MDE</t>
  </si>
  <si>
    <t>BOG-AMS-BOG</t>
  </si>
  <si>
    <t>PEI-MAD-PEI</t>
  </si>
  <si>
    <t>CLO-BCN-CLO</t>
  </si>
  <si>
    <t>BOG-LIS-BOG</t>
  </si>
  <si>
    <t>CLO-AMS-CLO</t>
  </si>
  <si>
    <t>BAQ-MAD-BAQ</t>
  </si>
  <si>
    <t>CTG-MAD-CTG</t>
  </si>
  <si>
    <t>BOG-PTY-BOG</t>
  </si>
  <si>
    <t>BOG-MEX-BOG</t>
  </si>
  <si>
    <t>MDE-PTY-MDE</t>
  </si>
  <si>
    <t>BOG-CUN-BOG</t>
  </si>
  <si>
    <t>CLO-PTY-CLO</t>
  </si>
  <si>
    <t>BOG-SJO-BOG</t>
  </si>
  <si>
    <t>CTG-PTY-CTG</t>
  </si>
  <si>
    <t>BAQ-PTY-BAQ</t>
  </si>
  <si>
    <t>PEI-PTY-PEI</t>
  </si>
  <si>
    <t>MDE-MEX-MDE</t>
  </si>
  <si>
    <t>BOG-SDQ-BOG</t>
  </si>
  <si>
    <t>BOG-PUJ-BOG</t>
  </si>
  <si>
    <t>BOG-SAL-BOG</t>
  </si>
  <si>
    <t>ADZ-PTY-ADZ</t>
  </si>
  <si>
    <t>BGA-PTY-BGA</t>
  </si>
  <si>
    <t>CUC-PTY-CUC</t>
  </si>
  <si>
    <t>BOG-AUA-BOG</t>
  </si>
  <si>
    <t>BOG-HAV-BOG</t>
  </si>
  <si>
    <t>BOG-CUR-BOG</t>
  </si>
  <si>
    <t>MDE-CUR-MDE</t>
  </si>
  <si>
    <t>MDE-AUA-MDE</t>
  </si>
  <si>
    <t>ESTADOS UNIDOS</t>
  </si>
  <si>
    <t>CANADA</t>
  </si>
  <si>
    <t>PUERTO RICO</t>
  </si>
  <si>
    <t>ECUADOR</t>
  </si>
  <si>
    <t>PERU</t>
  </si>
  <si>
    <t>VENEZUELA</t>
  </si>
  <si>
    <t>BRASIL</t>
  </si>
  <si>
    <t>CHILE</t>
  </si>
  <si>
    <t>ARGENTINA</t>
  </si>
  <si>
    <t>BOLIVIA</t>
  </si>
  <si>
    <t>URUGUAY</t>
  </si>
  <si>
    <t>PARAGUAY</t>
  </si>
  <si>
    <t>ESPAÑA</t>
  </si>
  <si>
    <t>INGLATERRA</t>
  </si>
  <si>
    <t>ALEMANIA</t>
  </si>
  <si>
    <t>FRANCIA</t>
  </si>
  <si>
    <t>ITALIA</t>
  </si>
  <si>
    <t>HOLANDA</t>
  </si>
  <si>
    <t>PORTUGAL</t>
  </si>
  <si>
    <t>PANAMA</t>
  </si>
  <si>
    <t>MEXICO</t>
  </si>
  <si>
    <t>REPUBLICA DOMINICANA</t>
  </si>
  <si>
    <t>COSTA RICA</t>
  </si>
  <si>
    <t>EL SALVADOR</t>
  </si>
  <si>
    <t>GUATEMALA</t>
  </si>
  <si>
    <t>HONDURAS</t>
  </si>
  <si>
    <t>NICARAGUA</t>
  </si>
  <si>
    <t>ANTILLAS HOLANDESAS</t>
  </si>
  <si>
    <t>CUBA</t>
  </si>
  <si>
    <t>Venezolana de Aviación</t>
  </si>
  <si>
    <t>MDE-EWR-MDE</t>
  </si>
  <si>
    <t>BOG-CPQ-BOG</t>
  </si>
  <si>
    <t>BOG-LUX-BOG</t>
  </si>
  <si>
    <t>LUXEMBURGO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</si>
  <si>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</si>
  <si>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</si>
  <si>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</si>
  <si>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</si>
  <si>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</si>
  <si>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</si>
  <si>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</si>
  <si>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</si>
  <si>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</si>
  <si>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</si>
  <si>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SAN ANDRES - ISLA</t>
  </si>
  <si>
    <t>SAN ANDRES-GUSTAVO ROJAS PINILLA</t>
  </si>
  <si>
    <t>BUCARAMANGA</t>
  </si>
  <si>
    <t>BUCARAMANGA - PALONEGRO</t>
  </si>
  <si>
    <t>SANTA MARTA</t>
  </si>
  <si>
    <t>SANTA MARTA - SIMON BOLIVAR</t>
  </si>
  <si>
    <t>PEREIRA</t>
  </si>
  <si>
    <t>PEREIRA - MATECAÑAS</t>
  </si>
  <si>
    <t>MEDELLIN</t>
  </si>
  <si>
    <t>MEDELLIN - OLAYA HERRERA</t>
  </si>
  <si>
    <t>CUCUTA</t>
  </si>
  <si>
    <t>CUCUTA - CAMILO DAZA</t>
  </si>
  <si>
    <t>MONTERIA</t>
  </si>
  <si>
    <t>MONTERIA - LOS GARZONES</t>
  </si>
  <si>
    <t>EL YOPAL</t>
  </si>
  <si>
    <t>ARMENIA</t>
  </si>
  <si>
    <t>ARMENIA - EL EDEN</t>
  </si>
  <si>
    <t>QUIBDO</t>
  </si>
  <si>
    <t>QUIBDO - EL CARAÑO</t>
  </si>
  <si>
    <t>VALLEDUPAR</t>
  </si>
  <si>
    <t>VALLEDUPAR-ALFONSO LOPEZ P.</t>
  </si>
  <si>
    <t>NEIVA</t>
  </si>
  <si>
    <t>NEIVA - BENITO SALAS</t>
  </si>
  <si>
    <t>PASTO</t>
  </si>
  <si>
    <t>PASTO - ANTONIO NARIQO</t>
  </si>
  <si>
    <t>VILLAVICENCIO</t>
  </si>
  <si>
    <t>VANGUARDIA</t>
  </si>
  <si>
    <t>CAREPA</t>
  </si>
  <si>
    <t>ANTONIO ROLDAN BETANCOURT</t>
  </si>
  <si>
    <t>LETICIA</t>
  </si>
  <si>
    <t>LETICIA-ALFREDO VASQUEZ COBO</t>
  </si>
  <si>
    <t>MANIZALES</t>
  </si>
  <si>
    <t>MANIZALES - LA NUBIA</t>
  </si>
  <si>
    <t>BARRANCABERMEJA</t>
  </si>
  <si>
    <t>BARRANCABERMEJA-YARIGUIES</t>
  </si>
  <si>
    <t>IBAGUE</t>
  </si>
  <si>
    <t>IBAGUE - PERALES</t>
  </si>
  <si>
    <t>ARAUCA - MUNICIPIO</t>
  </si>
  <si>
    <t>ARAUCA - SANTIAGO PEREZ QUIROZ</t>
  </si>
  <si>
    <t>POPAYAN</t>
  </si>
  <si>
    <t>POPAYAN - GMOLEON VALENCIA</t>
  </si>
  <si>
    <t>RIOHACHA</t>
  </si>
  <si>
    <t>RIOHACHA-ALMIRANTE PADILLA</t>
  </si>
  <si>
    <t>TUMACO</t>
  </si>
  <si>
    <t>TUMACO - LA FLORIDA</t>
  </si>
  <si>
    <t>FLORENCIA</t>
  </si>
  <si>
    <t>GUSTAVO ARTUNDUAGA PAREDES</t>
  </si>
  <si>
    <t>MAICAO</t>
  </si>
  <si>
    <t>JORGE ISAACS (ANTES LA MINA)</t>
  </si>
  <si>
    <t>PUERTO GAITAN</t>
  </si>
  <si>
    <t>MORELIA</t>
  </si>
  <si>
    <t>PROVIDENCIA</t>
  </si>
  <si>
    <t>PROVIDENCIA- EL EMBRUJO</t>
  </si>
  <si>
    <t>LA MACARENA</t>
  </si>
  <si>
    <t>LA MACARENA - META</t>
  </si>
  <si>
    <t>COROZAL</t>
  </si>
  <si>
    <t>COROZAL - LAS BRUJAS</t>
  </si>
  <si>
    <t>BAHIA SOLANO</t>
  </si>
  <si>
    <t>BAHIA SOLANO - JOSE C. MUTIS</t>
  </si>
  <si>
    <t>PUERTO ASIS</t>
  </si>
  <si>
    <t>PUERTO ASIS - 3 DE MAYO</t>
  </si>
  <si>
    <t>CAUCASIA</t>
  </si>
  <si>
    <t>CAUCASIA- JUAN H. WHITE</t>
  </si>
  <si>
    <t>PUERTO CARRENO</t>
  </si>
  <si>
    <t>CARREÑO-GERMAN OLANO</t>
  </si>
  <si>
    <t>GUAPI</t>
  </si>
  <si>
    <t>GUAPI - JUAN CASIANO</t>
  </si>
  <si>
    <t>MITU</t>
  </si>
  <si>
    <t>PUERTO INIRIDA</t>
  </si>
  <si>
    <t>PUERTO INIRIDA - CESAR GAVIRIA TRUJ</t>
  </si>
  <si>
    <t>URIBIA</t>
  </si>
  <si>
    <t>PUERTO BOLIVAR - PORTETE</t>
  </si>
  <si>
    <t>VILLA GARZON</t>
  </si>
  <si>
    <t>SAN JOSE DEL GUAVIARE</t>
  </si>
  <si>
    <t>NUQUI</t>
  </si>
  <si>
    <t>NUQUI - REYES MURILLO</t>
  </si>
  <si>
    <t>SARAVENA-COLONIZADORES</t>
  </si>
  <si>
    <t>EL BAGRE</t>
  </si>
  <si>
    <t>BUENAVENTURA</t>
  </si>
  <si>
    <t>BUENAVENTURA - GERARDO TOBAR LOPEZ</t>
  </si>
  <si>
    <t>CUMARIBO</t>
  </si>
  <si>
    <t>CARTAGENA - RAFAEL NUÑEZ</t>
  </si>
  <si>
    <t>GUAINIA (BARRANCO MINAS)</t>
  </si>
  <si>
    <t>BARRANCO MINAS</t>
  </si>
  <si>
    <t>CARURU</t>
  </si>
  <si>
    <t>SOLANO</t>
  </si>
  <si>
    <t>TARAIRA</t>
  </si>
  <si>
    <t>MIRAFLORES - GUAVIARE</t>
  </si>
  <si>
    <t>MIRAFLORES</t>
  </si>
  <si>
    <t>LA PEDRERA</t>
  </si>
  <si>
    <t>ARARACUARA</t>
  </si>
  <si>
    <t>WACARICUARA</t>
  </si>
  <si>
    <t>SANTA RITA - VICHADA</t>
  </si>
  <si>
    <t>CENTRO ADM. "MARANDUA"</t>
  </si>
  <si>
    <t>MONFORT</t>
  </si>
  <si>
    <t>PUERTO LEGUIZAMO</t>
  </si>
  <si>
    <t>Juan Carlos Torres C / juan.torres@aerocivil.gov.co</t>
  </si>
  <si>
    <t>Cálculos y Edición</t>
  </si>
  <si>
    <t xml:space="preserve">*: Variación superior a 500%  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</si>
</sst>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00_);\(#,##0.000\)"/>
    <numFmt numFmtId="173" formatCode="0.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1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sz val="11"/>
      <color indexed="12"/>
      <name val="Century Gothic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2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  <font>
      <b/>
      <sz val="12"/>
      <color rgb="FF0000FF"/>
      <name val="Courier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thick"/>
      <right style="medium"/>
      <top style="thick">
        <color theme="5" tint="-0.4999699890613556"/>
      </top>
      <bottom style="thin">
        <color theme="0" tint="-0.24993999302387238"/>
      </bottom>
    </border>
    <border>
      <left>
        <color indexed="63"/>
      </left>
      <right style="thin"/>
      <top style="thick">
        <color theme="5" tint="-0.4999699890613556"/>
      </top>
      <bottom style="thin">
        <color theme="0" tint="-0.24993999302387238"/>
      </bottom>
    </border>
    <border>
      <left style="thin"/>
      <right style="thin"/>
      <top style="thick">
        <color theme="5" tint="-0.4999699890613556"/>
      </top>
      <bottom style="thin">
        <color theme="0" tint="-0.24993999302387238"/>
      </bottom>
    </border>
    <border>
      <left style="medium"/>
      <right style="thin"/>
      <top style="thick">
        <color theme="5" tint="-0.4999699890613556"/>
      </top>
      <bottom style="thin">
        <color theme="0" tint="-0.24993999302387238"/>
      </bottom>
    </border>
    <border>
      <left style="thin"/>
      <right style="medium"/>
      <top style="thick">
        <color theme="5" tint="-0.4999699890613556"/>
      </top>
      <bottom style="thin">
        <color theme="0" tint="-0.24993999302387238"/>
      </bottom>
    </border>
    <border>
      <left style="thin"/>
      <right style="thick"/>
      <top style="thick">
        <color theme="5" tint="-0.4999699890613556"/>
      </top>
      <bottom style="thin">
        <color theme="0" tint="-0.24993999302387238"/>
      </bottom>
    </border>
    <border>
      <left style="thick"/>
      <right style="medium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 style="thick"/>
      <top style="thin">
        <color theme="0" tint="-0.24993999302387238"/>
      </top>
      <bottom style="thin">
        <color theme="0" tint="-0.24993999302387238"/>
      </bottom>
    </border>
    <border>
      <left style="thick"/>
      <right style="medium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medium"/>
      <right style="thin"/>
      <top style="thin">
        <color theme="0" tint="-0.24993999302387238"/>
      </top>
      <bottom style="thin"/>
    </border>
    <border>
      <left style="thin"/>
      <right style="medium"/>
      <top style="thin">
        <color theme="0" tint="-0.24993999302387238"/>
      </top>
      <bottom style="thin"/>
    </border>
    <border>
      <left style="thin"/>
      <right style="thick"/>
      <top style="thin">
        <color theme="0" tint="-0.24993999302387238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>
        <color theme="0" tint="-0.24993999302387238"/>
      </bottom>
    </border>
    <border>
      <left style="medium"/>
      <right style="thin"/>
      <top style="double"/>
      <bottom style="thin">
        <color theme="0" tint="-0.24993999302387238"/>
      </bottom>
    </border>
    <border>
      <left style="thin"/>
      <right style="thin"/>
      <top style="double"/>
      <bottom style="thin">
        <color theme="0" tint="-0.24993999302387238"/>
      </bottom>
    </border>
    <border>
      <left style="thin"/>
      <right>
        <color indexed="63"/>
      </right>
      <top style="double"/>
      <bottom style="thin">
        <color theme="0" tint="-0.24993999302387238"/>
      </bottom>
    </border>
    <border>
      <left style="thin"/>
      <right style="medium"/>
      <top style="double"/>
      <bottom style="thin">
        <color theme="0" tint="-0.24993999302387238"/>
      </bottom>
    </border>
    <border>
      <left style="medium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 style="thin">
        <color theme="0" tint="-0.24993999302387238"/>
      </top>
      <bottom style="medium"/>
    </border>
    <border>
      <left style="medium"/>
      <right style="thin"/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/>
      <right>
        <color indexed="63"/>
      </right>
      <top style="thin">
        <color theme="0" tint="-0.24993999302387238"/>
      </top>
      <bottom style="medium"/>
    </border>
    <border>
      <left style="thin"/>
      <right style="medium"/>
      <top style="thin">
        <color theme="0" tint="-0.24993999302387238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ck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9" fillId="29" borderId="1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4" fillId="21" borderId="6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7" applyNumberFormat="0" applyFill="0" applyAlignment="0" applyProtection="0"/>
    <xf numFmtId="0" fontId="98" fillId="0" borderId="8" applyNumberFormat="0" applyFill="0" applyAlignment="0" applyProtection="0"/>
    <xf numFmtId="0" fontId="109" fillId="0" borderId="9" applyNumberFormat="0" applyFill="0" applyAlignment="0" applyProtection="0"/>
  </cellStyleXfs>
  <cellXfs count="710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34" borderId="10" xfId="61" applyNumberFormat="1" applyFont="1" applyFill="1" applyBorder="1" applyAlignment="1" applyProtection="1">
      <alignment horizontal="right" indent="1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4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37" fontId="5" fillId="0" borderId="11" xfId="61" applyFont="1" applyFill="1" applyBorder="1" applyAlignment="1" applyProtection="1">
      <alignment horizontal="left"/>
      <protection/>
    </xf>
    <xf numFmtId="2" fontId="6" fillId="34" borderId="15" xfId="61" applyNumberFormat="1" applyFont="1" applyFill="1" applyBorder="1">
      <alignment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Protection="1">
      <alignment/>
      <protection/>
    </xf>
    <xf numFmtId="2" fontId="6" fillId="0" borderId="18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8" xfId="61" applyFont="1" applyFill="1" applyBorder="1" applyAlignment="1" applyProtection="1">
      <alignment horizontal="left"/>
      <protection/>
    </xf>
    <xf numFmtId="2" fontId="6" fillId="34" borderId="19" xfId="61" applyNumberFormat="1" applyFont="1" applyFill="1" applyBorder="1">
      <alignment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Alignment="1" applyProtection="1">
      <alignment horizontal="right" indent="1"/>
      <protection/>
    </xf>
    <xf numFmtId="2" fontId="6" fillId="0" borderId="22" xfId="61" applyNumberFormat="1" applyFont="1" applyFill="1" applyBorder="1" applyAlignment="1" applyProtection="1">
      <alignment horizontal="right" indent="1"/>
      <protection/>
    </xf>
    <xf numFmtId="2" fontId="6" fillId="0" borderId="23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Protection="1">
      <alignment/>
      <protection/>
    </xf>
    <xf numFmtId="2" fontId="6" fillId="0" borderId="23" xfId="61" applyNumberFormat="1" applyFont="1" applyFill="1" applyBorder="1" applyProtection="1">
      <alignment/>
      <protection/>
    </xf>
    <xf numFmtId="37" fontId="3" fillId="0" borderId="20" xfId="61" applyFont="1" applyFill="1" applyBorder="1">
      <alignment/>
      <protection/>
    </xf>
    <xf numFmtId="37" fontId="8" fillId="0" borderId="23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8" xfId="61" applyFont="1" applyFill="1" applyBorder="1" applyAlignment="1" applyProtection="1">
      <alignment horizontal="left"/>
      <protection/>
    </xf>
    <xf numFmtId="37" fontId="6" fillId="34" borderId="24" xfId="61" applyFont="1" applyFill="1" applyBorder="1">
      <alignment/>
      <protection/>
    </xf>
    <xf numFmtId="37" fontId="3" fillId="0" borderId="25" xfId="61" applyFont="1" applyFill="1" applyBorder="1" applyProtection="1">
      <alignment/>
      <protection/>
    </xf>
    <xf numFmtId="37" fontId="3" fillId="0" borderId="26" xfId="61" applyFont="1" applyFill="1" applyBorder="1" applyProtection="1">
      <alignment/>
      <protection/>
    </xf>
    <xf numFmtId="37" fontId="3" fillId="0" borderId="27" xfId="61" applyFont="1" applyFill="1" applyBorder="1" applyAlignment="1" applyProtection="1">
      <alignment horizontal="right"/>
      <protection/>
    </xf>
    <xf numFmtId="37" fontId="3" fillId="0" borderId="28" xfId="61" applyFont="1" applyFill="1" applyBorder="1" applyAlignment="1" applyProtection="1">
      <alignment horizontal="right"/>
      <protection/>
    </xf>
    <xf numFmtId="37" fontId="5" fillId="0" borderId="25" xfId="61" applyFont="1" applyFill="1" applyBorder="1" applyAlignment="1" applyProtection="1">
      <alignment horizontal="left"/>
      <protection/>
    </xf>
    <xf numFmtId="37" fontId="7" fillId="0" borderId="28" xfId="61" applyFont="1" applyFill="1" applyBorder="1" applyAlignment="1" applyProtection="1">
      <alignment horizontal="left"/>
      <protection/>
    </xf>
    <xf numFmtId="3" fontId="6" fillId="34" borderId="19" xfId="61" applyNumberFormat="1" applyFont="1" applyFill="1" applyBorder="1" applyAlignment="1">
      <alignment horizontal="right"/>
      <protection/>
    </xf>
    <xf numFmtId="3" fontId="3" fillId="0" borderId="21" xfId="61" applyNumberFormat="1" applyFont="1" applyFill="1" applyBorder="1" applyAlignment="1">
      <alignment horizontal="right"/>
      <protection/>
    </xf>
    <xf numFmtId="3" fontId="3" fillId="0" borderId="22" xfId="61" applyNumberFormat="1" applyFont="1" applyFill="1" applyBorder="1" applyAlignment="1">
      <alignment horizontal="right"/>
      <protection/>
    </xf>
    <xf numFmtId="3" fontId="3" fillId="0" borderId="23" xfId="61" applyNumberFormat="1" applyFont="1" applyFill="1" applyBorder="1" applyAlignment="1">
      <alignment horizontal="right"/>
      <protection/>
    </xf>
    <xf numFmtId="3" fontId="3" fillId="0" borderId="29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6" fillId="34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" fontId="3" fillId="0" borderId="17" xfId="61" applyNumberFormat="1" applyFont="1" applyFill="1" applyBorder="1" applyAlignment="1">
      <alignment horizontal="right"/>
      <protection/>
    </xf>
    <xf numFmtId="3" fontId="3" fillId="0" borderId="18" xfId="61" applyNumberFormat="1" applyFont="1" applyFill="1" applyBorder="1" applyAlignment="1">
      <alignment horizontal="right"/>
      <protection/>
    </xf>
    <xf numFmtId="37" fontId="11" fillId="0" borderId="28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6" fillId="34" borderId="15" xfId="61" applyFont="1" applyFill="1" applyBorder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7" xfId="61" applyFont="1" applyFill="1" applyBorder="1" applyProtection="1">
      <alignment/>
      <protection/>
    </xf>
    <xf numFmtId="37" fontId="3" fillId="0" borderId="16" xfId="61" applyFont="1" applyFill="1" applyBorder="1" applyAlignment="1" applyProtection="1">
      <alignment horizontal="right"/>
      <protection/>
    </xf>
    <xf numFmtId="37" fontId="3" fillId="0" borderId="18" xfId="61" applyFont="1" applyFill="1" applyBorder="1" applyAlignment="1" applyProtection="1">
      <alignment horizontal="right"/>
      <protection/>
    </xf>
    <xf numFmtId="3" fontId="3" fillId="0" borderId="18" xfId="61" applyNumberFormat="1" applyFont="1" applyFill="1" applyBorder="1">
      <alignment/>
      <protection/>
    </xf>
    <xf numFmtId="3" fontId="3" fillId="0" borderId="16" xfId="61" applyNumberFormat="1" applyFont="1" applyFill="1" applyBorder="1">
      <alignment/>
      <protection/>
    </xf>
    <xf numFmtId="3" fontId="3" fillId="0" borderId="27" xfId="61" applyNumberFormat="1" applyFont="1" applyFill="1" applyBorder="1">
      <alignment/>
      <protection/>
    </xf>
    <xf numFmtId="3" fontId="3" fillId="0" borderId="28" xfId="61" applyNumberFormat="1" applyFont="1" applyFill="1" applyBorder="1" applyAlignment="1">
      <alignment horizontal="right"/>
      <protection/>
    </xf>
    <xf numFmtId="37" fontId="6" fillId="0" borderId="28" xfId="61" applyFont="1" applyFill="1" applyBorder="1" applyAlignment="1">
      <alignment vertical="center"/>
      <protection/>
    </xf>
    <xf numFmtId="37" fontId="6" fillId="0" borderId="0" xfId="61" applyFont="1">
      <alignment/>
      <protection/>
    </xf>
    <xf numFmtId="37" fontId="6" fillId="34" borderId="30" xfId="61" applyFont="1" applyFill="1" applyBorder="1">
      <alignment/>
      <protection/>
    </xf>
    <xf numFmtId="37" fontId="14" fillId="0" borderId="0" xfId="61" applyFont="1">
      <alignment/>
      <protection/>
    </xf>
    <xf numFmtId="37" fontId="13" fillId="35" borderId="31" xfId="61" applyFont="1" applyFill="1" applyBorder="1" applyAlignment="1" applyProtection="1">
      <alignment horizontal="center"/>
      <protection/>
    </xf>
    <xf numFmtId="37" fontId="13" fillId="35" borderId="32" xfId="61" applyFont="1" applyFill="1" applyBorder="1" applyAlignment="1" applyProtection="1">
      <alignment horizontal="center"/>
      <protection/>
    </xf>
    <xf numFmtId="37" fontId="13" fillId="35" borderId="33" xfId="61" applyFont="1" applyFill="1" applyBorder="1" applyAlignment="1" applyProtection="1">
      <alignment horizontal="center"/>
      <protection/>
    </xf>
    <xf numFmtId="37" fontId="13" fillId="35" borderId="34" xfId="61" applyFont="1" applyFill="1" applyBorder="1" applyAlignment="1" applyProtection="1">
      <alignment horizontal="center"/>
      <protection/>
    </xf>
    <xf numFmtId="37" fontId="13" fillId="35" borderId="13" xfId="61" applyFont="1" applyFill="1" applyBorder="1" applyAlignment="1">
      <alignment horizontal="centerContinuous"/>
      <protection/>
    </xf>
    <xf numFmtId="37" fontId="13" fillId="35" borderId="14" xfId="61" applyFont="1" applyFill="1" applyBorder="1" applyAlignment="1" applyProtection="1">
      <alignment horizontal="centerContinuous"/>
      <protection/>
    </xf>
    <xf numFmtId="37" fontId="16" fillId="35" borderId="0" xfId="61" applyFont="1" applyFill="1" applyBorder="1" applyAlignment="1" applyProtection="1">
      <alignment horizontal="center" vertical="center"/>
      <protection/>
    </xf>
    <xf numFmtId="37" fontId="16" fillId="35" borderId="11" xfId="61" applyFont="1" applyFill="1" applyBorder="1" applyAlignment="1" applyProtection="1">
      <alignment vertical="center"/>
      <protection/>
    </xf>
    <xf numFmtId="37" fontId="16" fillId="35" borderId="14" xfId="61" applyFont="1" applyFill="1" applyBorder="1" applyAlignment="1" applyProtection="1">
      <alignment vertical="center"/>
      <protection/>
    </xf>
    <xf numFmtId="37" fontId="18" fillId="35" borderId="17" xfId="61" applyFont="1" applyFill="1" applyBorder="1">
      <alignment/>
      <protection/>
    </xf>
    <xf numFmtId="37" fontId="18" fillId="35" borderId="18" xfId="61" applyFont="1" applyFill="1" applyBorder="1">
      <alignment/>
      <protection/>
    </xf>
    <xf numFmtId="37" fontId="18" fillId="35" borderId="35" xfId="61" applyFont="1" applyFill="1" applyBorder="1">
      <alignment/>
      <protection/>
    </xf>
    <xf numFmtId="37" fontId="18" fillId="35" borderId="36" xfId="61" applyFont="1" applyFill="1" applyBorder="1">
      <alignment/>
      <protection/>
    </xf>
    <xf numFmtId="37" fontId="3" fillId="35" borderId="13" xfId="61" applyFont="1" applyFill="1" applyBorder="1">
      <alignment/>
      <protection/>
    </xf>
    <xf numFmtId="37" fontId="16" fillId="35" borderId="11" xfId="61" applyFont="1" applyFill="1" applyBorder="1" applyAlignment="1">
      <alignment vertical="center"/>
      <protection/>
    </xf>
    <xf numFmtId="37" fontId="16" fillId="35" borderId="14" xfId="61" applyFont="1" applyFill="1" applyBorder="1" applyAlignment="1">
      <alignment vertical="center"/>
      <protection/>
    </xf>
    <xf numFmtId="0" fontId="3" fillId="33" borderId="0" xfId="63" applyNumberFormat="1" applyFont="1" applyFill="1" applyBorder="1">
      <alignment/>
      <protection/>
    </xf>
    <xf numFmtId="37" fontId="3" fillId="0" borderId="28" xfId="61" applyFont="1" applyFill="1" applyBorder="1" applyProtection="1">
      <alignment/>
      <protection/>
    </xf>
    <xf numFmtId="37" fontId="16" fillId="35" borderId="35" xfId="61" applyFont="1" applyFill="1" applyBorder="1" applyAlignment="1">
      <alignment horizontal="centerContinuous" vertical="center"/>
      <protection/>
    </xf>
    <xf numFmtId="37" fontId="16" fillId="35" borderId="36" xfId="61" applyFont="1" applyFill="1" applyBorder="1" applyAlignment="1">
      <alignment horizontal="centerContinuous" vertical="center"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3" fillId="0" borderId="0" xfId="64" applyFont="1">
      <alignment/>
      <protection/>
    </xf>
    <xf numFmtId="2" fontId="3" fillId="0" borderId="37" xfId="64" applyNumberFormat="1" applyFont="1" applyBorder="1">
      <alignment/>
      <protection/>
    </xf>
    <xf numFmtId="3" fontId="3" fillId="0" borderId="38" xfId="64" applyNumberFormat="1" applyFont="1" applyBorder="1">
      <alignment/>
      <protection/>
    </xf>
    <xf numFmtId="3" fontId="3" fillId="0" borderId="39" xfId="64" applyNumberFormat="1" applyFont="1" applyBorder="1">
      <alignment/>
      <protection/>
    </xf>
    <xf numFmtId="10" fontId="3" fillId="0" borderId="40" xfId="64" applyNumberFormat="1" applyFont="1" applyBorder="1">
      <alignment/>
      <protection/>
    </xf>
    <xf numFmtId="2" fontId="3" fillId="0" borderId="37" xfId="64" applyNumberFormat="1" applyFont="1" applyBorder="1" applyAlignment="1">
      <alignment horizontal="right"/>
      <protection/>
    </xf>
    <xf numFmtId="0" fontId="3" fillId="0" borderId="41" xfId="64" applyNumberFormat="1" applyFont="1" applyBorder="1" quotePrefix="1">
      <alignment/>
      <protection/>
    </xf>
    <xf numFmtId="2" fontId="24" fillId="36" borderId="42" xfId="64" applyNumberFormat="1" applyFont="1" applyFill="1" applyBorder="1">
      <alignment/>
      <protection/>
    </xf>
    <xf numFmtId="3" fontId="24" fillId="36" borderId="43" xfId="64" applyNumberFormat="1" applyFont="1" applyFill="1" applyBorder="1">
      <alignment/>
      <protection/>
    </xf>
    <xf numFmtId="3" fontId="24" fillId="36" borderId="44" xfId="64" applyNumberFormat="1" applyFont="1" applyFill="1" applyBorder="1">
      <alignment/>
      <protection/>
    </xf>
    <xf numFmtId="10" fontId="24" fillId="36" borderId="45" xfId="64" applyNumberFormat="1" applyFont="1" applyFill="1" applyBorder="1">
      <alignment/>
      <protection/>
    </xf>
    <xf numFmtId="3" fontId="24" fillId="36" borderId="46" xfId="64" applyNumberFormat="1" applyFont="1" applyFill="1" applyBorder="1">
      <alignment/>
      <protection/>
    </xf>
    <xf numFmtId="3" fontId="24" fillId="36" borderId="47" xfId="64" applyNumberFormat="1" applyFont="1" applyFill="1" applyBorder="1">
      <alignment/>
      <protection/>
    </xf>
    <xf numFmtId="0" fontId="24" fillId="36" borderId="44" xfId="64" applyNumberFormat="1" applyFont="1" applyFill="1" applyBorder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5" borderId="48" xfId="64" applyNumberFormat="1" applyFont="1" applyFill="1" applyBorder="1" applyAlignment="1">
      <alignment horizontal="center" vertical="center" wrapText="1"/>
      <protection/>
    </xf>
    <xf numFmtId="49" fontId="5" fillId="35" borderId="25" xfId="64" applyNumberFormat="1" applyFont="1" applyFill="1" applyBorder="1" applyAlignment="1">
      <alignment horizontal="center" vertical="center" wrapText="1"/>
      <protection/>
    </xf>
    <xf numFmtId="49" fontId="5" fillId="35" borderId="49" xfId="64" applyNumberFormat="1" applyFont="1" applyFill="1" applyBorder="1" applyAlignment="1">
      <alignment horizontal="center" vertical="center" wrapText="1"/>
      <protection/>
    </xf>
    <xf numFmtId="49" fontId="5" fillId="35" borderId="50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26" fillId="0" borderId="0" xfId="64" applyFont="1">
      <alignment/>
      <protection/>
    </xf>
    <xf numFmtId="2" fontId="26" fillId="37" borderId="42" xfId="64" applyNumberFormat="1" applyFont="1" applyFill="1" applyBorder="1">
      <alignment/>
      <protection/>
    </xf>
    <xf numFmtId="3" fontId="26" fillId="37" borderId="43" xfId="64" applyNumberFormat="1" applyFont="1" applyFill="1" applyBorder="1">
      <alignment/>
      <protection/>
    </xf>
    <xf numFmtId="3" fontId="26" fillId="37" borderId="44" xfId="64" applyNumberFormat="1" applyFont="1" applyFill="1" applyBorder="1">
      <alignment/>
      <protection/>
    </xf>
    <xf numFmtId="10" fontId="26" fillId="37" borderId="45" xfId="64" applyNumberFormat="1" applyFont="1" applyFill="1" applyBorder="1">
      <alignment/>
      <protection/>
    </xf>
    <xf numFmtId="0" fontId="26" fillId="37" borderId="44" xfId="64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10" fontId="6" fillId="0" borderId="51" xfId="58" applyNumberFormat="1" applyFont="1" applyFill="1" applyBorder="1" applyAlignment="1">
      <alignment horizontal="right"/>
      <protection/>
    </xf>
    <xf numFmtId="3" fontId="12" fillId="0" borderId="52" xfId="58" applyNumberFormat="1" applyFont="1" applyFill="1" applyBorder="1">
      <alignment/>
      <protection/>
    </xf>
    <xf numFmtId="3" fontId="6" fillId="0" borderId="53" xfId="58" applyNumberFormat="1" applyFont="1" applyFill="1" applyBorder="1">
      <alignment/>
      <protection/>
    </xf>
    <xf numFmtId="3" fontId="6" fillId="0" borderId="54" xfId="58" applyNumberFormat="1" applyFont="1" applyFill="1" applyBorder="1">
      <alignment/>
      <protection/>
    </xf>
    <xf numFmtId="3" fontId="6" fillId="0" borderId="55" xfId="58" applyNumberFormat="1" applyFont="1" applyFill="1" applyBorder="1">
      <alignment/>
      <protection/>
    </xf>
    <xf numFmtId="10" fontId="6" fillId="0" borderId="56" xfId="58" applyNumberFormat="1" applyFont="1" applyFill="1" applyBorder="1">
      <alignment/>
      <protection/>
    </xf>
    <xf numFmtId="3" fontId="6" fillId="0" borderId="57" xfId="58" applyNumberFormat="1" applyFont="1" applyFill="1" applyBorder="1">
      <alignment/>
      <protection/>
    </xf>
    <xf numFmtId="10" fontId="6" fillId="0" borderId="56" xfId="58" applyNumberFormat="1" applyFont="1" applyFill="1" applyBorder="1" applyAlignment="1">
      <alignment horizontal="right"/>
      <protection/>
    </xf>
    <xf numFmtId="0" fontId="6" fillId="0" borderId="58" xfId="58" applyFont="1" applyFill="1" applyBorder="1">
      <alignment/>
      <protection/>
    </xf>
    <xf numFmtId="10" fontId="6" fillId="0" borderId="59" xfId="58" applyNumberFormat="1" applyFont="1" applyFill="1" applyBorder="1" applyAlignment="1">
      <alignment horizontal="right"/>
      <protection/>
    </xf>
    <xf numFmtId="3" fontId="12" fillId="0" borderId="60" xfId="58" applyNumberFormat="1" applyFont="1" applyFill="1" applyBorder="1">
      <alignment/>
      <protection/>
    </xf>
    <xf numFmtId="3" fontId="6" fillId="0" borderId="61" xfId="58" applyNumberFormat="1" applyFont="1" applyFill="1" applyBorder="1">
      <alignment/>
      <protection/>
    </xf>
    <xf numFmtId="3" fontId="6" fillId="0" borderId="62" xfId="58" applyNumberFormat="1" applyFont="1" applyFill="1" applyBorder="1">
      <alignment/>
      <protection/>
    </xf>
    <xf numFmtId="3" fontId="6" fillId="0" borderId="63" xfId="58" applyNumberFormat="1" applyFont="1" applyFill="1" applyBorder="1">
      <alignment/>
      <protection/>
    </xf>
    <xf numFmtId="10" fontId="6" fillId="0" borderId="64" xfId="58" applyNumberFormat="1" applyFont="1" applyFill="1" applyBorder="1">
      <alignment/>
      <protection/>
    </xf>
    <xf numFmtId="3" fontId="6" fillId="0" borderId="65" xfId="58" applyNumberFormat="1" applyFont="1" applyFill="1" applyBorder="1">
      <alignment/>
      <protection/>
    </xf>
    <xf numFmtId="10" fontId="6" fillId="0" borderId="64" xfId="58" applyNumberFormat="1" applyFont="1" applyFill="1" applyBorder="1" applyAlignment="1">
      <alignment horizontal="right"/>
      <protection/>
    </xf>
    <xf numFmtId="0" fontId="6" fillId="0" borderId="66" xfId="58" applyFont="1" applyFill="1" applyBorder="1">
      <alignment/>
      <protection/>
    </xf>
    <xf numFmtId="10" fontId="6" fillId="0" borderId="67" xfId="58" applyNumberFormat="1" applyFont="1" applyFill="1" applyBorder="1" applyAlignment="1">
      <alignment horizontal="right"/>
      <protection/>
    </xf>
    <xf numFmtId="3" fontId="12" fillId="0" borderId="68" xfId="58" applyNumberFormat="1" applyFont="1" applyFill="1" applyBorder="1">
      <alignment/>
      <protection/>
    </xf>
    <xf numFmtId="3" fontId="6" fillId="0" borderId="40" xfId="58" applyNumberFormat="1" applyFont="1" applyFill="1" applyBorder="1">
      <alignment/>
      <protection/>
    </xf>
    <xf numFmtId="3" fontId="6" fillId="0" borderId="69" xfId="58" applyNumberFormat="1" applyFont="1" applyFill="1" applyBorder="1">
      <alignment/>
      <protection/>
    </xf>
    <xf numFmtId="3" fontId="6" fillId="0" borderId="70" xfId="58" applyNumberFormat="1" applyFont="1" applyFill="1" applyBorder="1">
      <alignment/>
      <protection/>
    </xf>
    <xf numFmtId="10" fontId="6" fillId="0" borderId="71" xfId="58" applyNumberFormat="1" applyFont="1" applyFill="1" applyBorder="1">
      <alignment/>
      <protection/>
    </xf>
    <xf numFmtId="3" fontId="6" fillId="0" borderId="39" xfId="58" applyNumberFormat="1" applyFont="1" applyFill="1" applyBorder="1">
      <alignment/>
      <protection/>
    </xf>
    <xf numFmtId="10" fontId="6" fillId="0" borderId="71" xfId="58" applyNumberFormat="1" applyFont="1" applyFill="1" applyBorder="1" applyAlignment="1">
      <alignment horizontal="right"/>
      <protection/>
    </xf>
    <xf numFmtId="0" fontId="6" fillId="0" borderId="72" xfId="58" applyFont="1" applyFill="1" applyBorder="1">
      <alignment/>
      <protection/>
    </xf>
    <xf numFmtId="0" fontId="27" fillId="0" borderId="0" xfId="58" applyFont="1" applyFill="1" applyAlignment="1">
      <alignment vertical="center"/>
      <protection/>
    </xf>
    <xf numFmtId="10" fontId="27" fillId="36" borderId="73" xfId="58" applyNumberFormat="1" applyFont="1" applyFill="1" applyBorder="1" applyAlignment="1">
      <alignment horizontal="right" vertical="center"/>
      <protection/>
    </xf>
    <xf numFmtId="3" fontId="27" fillId="36" borderId="74" xfId="58" applyNumberFormat="1" applyFont="1" applyFill="1" applyBorder="1" applyAlignment="1">
      <alignment vertical="center"/>
      <protection/>
    </xf>
    <xf numFmtId="3" fontId="27" fillId="36" borderId="75" xfId="58" applyNumberFormat="1" applyFont="1" applyFill="1" applyBorder="1" applyAlignment="1">
      <alignment vertical="center"/>
      <protection/>
    </xf>
    <xf numFmtId="3" fontId="27" fillId="36" borderId="76" xfId="58" applyNumberFormat="1" applyFont="1" applyFill="1" applyBorder="1" applyAlignment="1">
      <alignment vertical="center"/>
      <protection/>
    </xf>
    <xf numFmtId="3" fontId="27" fillId="36" borderId="77" xfId="58" applyNumberFormat="1" applyFont="1" applyFill="1" applyBorder="1" applyAlignment="1">
      <alignment vertical="center"/>
      <protection/>
    </xf>
    <xf numFmtId="173" fontId="27" fillId="36" borderId="78" xfId="58" applyNumberFormat="1" applyFont="1" applyFill="1" applyBorder="1" applyAlignment="1">
      <alignment vertical="center"/>
      <protection/>
    </xf>
    <xf numFmtId="3" fontId="27" fillId="36" borderId="79" xfId="58" applyNumberFormat="1" applyFont="1" applyFill="1" applyBorder="1" applyAlignment="1">
      <alignment vertical="center"/>
      <protection/>
    </xf>
    <xf numFmtId="10" fontId="27" fillId="36" borderId="78" xfId="58" applyNumberFormat="1" applyFont="1" applyFill="1" applyBorder="1" applyAlignment="1">
      <alignment horizontal="right" vertical="center"/>
      <protection/>
    </xf>
    <xf numFmtId="3" fontId="27" fillId="36" borderId="80" xfId="58" applyNumberFormat="1" applyFont="1" applyFill="1" applyBorder="1" applyAlignment="1">
      <alignment vertical="center"/>
      <protection/>
    </xf>
    <xf numFmtId="0" fontId="27" fillId="36" borderId="81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5" borderId="53" xfId="58" applyNumberFormat="1" applyFont="1" applyFill="1" applyBorder="1" applyAlignment="1">
      <alignment horizontal="center" vertical="center" wrapText="1"/>
      <protection/>
    </xf>
    <xf numFmtId="49" fontId="13" fillId="35" borderId="54" xfId="58" applyNumberFormat="1" applyFont="1" applyFill="1" applyBorder="1" applyAlignment="1">
      <alignment horizontal="center" vertical="center" wrapText="1"/>
      <protection/>
    </xf>
    <xf numFmtId="49" fontId="13" fillId="35" borderId="57" xfId="58" applyNumberFormat="1" applyFont="1" applyFill="1" applyBorder="1" applyAlignment="1">
      <alignment horizontal="center" vertical="center" wrapText="1"/>
      <protection/>
    </xf>
    <xf numFmtId="49" fontId="13" fillId="35" borderId="55" xfId="58" applyNumberFormat="1" applyFont="1" applyFill="1" applyBorder="1" applyAlignment="1">
      <alignment horizontal="center" vertical="center" wrapText="1"/>
      <protection/>
    </xf>
    <xf numFmtId="1" fontId="28" fillId="0" borderId="0" xfId="58" applyNumberFormat="1" applyFont="1" applyFill="1" applyAlignment="1">
      <alignment horizontal="center" vertical="center" wrapText="1"/>
      <protection/>
    </xf>
    <xf numFmtId="0" fontId="30" fillId="0" borderId="0" xfId="58" applyFont="1" applyFill="1">
      <alignment/>
      <protection/>
    </xf>
    <xf numFmtId="0" fontId="3" fillId="0" borderId="0" xfId="65" applyFont="1">
      <alignment/>
      <protection/>
    </xf>
    <xf numFmtId="0" fontId="23" fillId="0" borderId="0" xfId="65" applyFont="1">
      <alignment/>
      <protection/>
    </xf>
    <xf numFmtId="10" fontId="3" fillId="0" borderId="82" xfId="65" applyNumberFormat="1" applyFont="1" applyBorder="1">
      <alignment/>
      <protection/>
    </xf>
    <xf numFmtId="3" fontId="3" fillId="0" borderId="38" xfId="65" applyNumberFormat="1" applyFont="1" applyBorder="1">
      <alignment/>
      <protection/>
    </xf>
    <xf numFmtId="3" fontId="3" fillId="0" borderId="39" xfId="65" applyNumberFormat="1" applyFont="1" applyBorder="1">
      <alignment/>
      <protection/>
    </xf>
    <xf numFmtId="10" fontId="3" fillId="0" borderId="37" xfId="65" applyNumberFormat="1" applyFont="1" applyBorder="1">
      <alignment/>
      <protection/>
    </xf>
    <xf numFmtId="10" fontId="3" fillId="0" borderId="38" xfId="65" applyNumberFormat="1" applyFont="1" applyBorder="1">
      <alignment/>
      <protection/>
    </xf>
    <xf numFmtId="3" fontId="3" fillId="0" borderId="70" xfId="65" applyNumberFormat="1" applyFont="1" applyBorder="1">
      <alignment/>
      <protection/>
    </xf>
    <xf numFmtId="0" fontId="3" fillId="0" borderId="72" xfId="65" applyNumberFormat="1" applyFont="1" applyBorder="1">
      <alignment/>
      <protection/>
    </xf>
    <xf numFmtId="0" fontId="26" fillId="0" borderId="0" xfId="65" applyFont="1">
      <alignment/>
      <protection/>
    </xf>
    <xf numFmtId="10" fontId="26" fillId="37" borderId="83" xfId="65" applyNumberFormat="1" applyFont="1" applyFill="1" applyBorder="1" applyAlignment="1">
      <alignment vertical="center"/>
      <protection/>
    </xf>
    <xf numFmtId="3" fontId="26" fillId="37" borderId="84" xfId="65" applyNumberFormat="1" applyFont="1" applyFill="1" applyBorder="1" applyAlignment="1">
      <alignment vertical="center"/>
      <protection/>
    </xf>
    <xf numFmtId="10" fontId="26" fillId="37" borderId="85" xfId="65" applyNumberFormat="1" applyFont="1" applyFill="1" applyBorder="1" applyAlignment="1">
      <alignment vertical="center"/>
      <protection/>
    </xf>
    <xf numFmtId="3" fontId="26" fillId="37" borderId="86" xfId="65" applyNumberFormat="1" applyFont="1" applyFill="1" applyBorder="1" applyAlignment="1">
      <alignment vertical="center"/>
      <protection/>
    </xf>
    <xf numFmtId="10" fontId="26" fillId="37" borderId="87" xfId="65" applyNumberFormat="1" applyFont="1" applyFill="1" applyBorder="1" applyAlignment="1">
      <alignment vertical="center"/>
      <protection/>
    </xf>
    <xf numFmtId="3" fontId="26" fillId="37" borderId="88" xfId="65" applyNumberFormat="1" applyFont="1" applyFill="1" applyBorder="1" applyAlignment="1">
      <alignment vertical="center"/>
      <protection/>
    </xf>
    <xf numFmtId="0" fontId="26" fillId="37" borderId="89" xfId="65" applyNumberFormat="1" applyFont="1" applyFill="1" applyBorder="1" applyAlignment="1">
      <alignment vertical="center"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27" fillId="0" borderId="0" xfId="65" applyFont="1">
      <alignment/>
      <protection/>
    </xf>
    <xf numFmtId="10" fontId="30" fillId="37" borderId="90" xfId="65" applyNumberFormat="1" applyFont="1" applyFill="1" applyBorder="1">
      <alignment/>
      <protection/>
    </xf>
    <xf numFmtId="3" fontId="27" fillId="37" borderId="91" xfId="65" applyNumberFormat="1" applyFont="1" applyFill="1" applyBorder="1" applyAlignment="1">
      <alignment vertical="center"/>
      <protection/>
    </xf>
    <xf numFmtId="173" fontId="27" fillId="37" borderId="92" xfId="65" applyNumberFormat="1" applyFont="1" applyFill="1" applyBorder="1" applyAlignment="1">
      <alignment vertical="center"/>
      <protection/>
    </xf>
    <xf numFmtId="3" fontId="27" fillId="37" borderId="93" xfId="65" applyNumberFormat="1" applyFont="1" applyFill="1" applyBorder="1" applyAlignment="1">
      <alignment vertical="center"/>
      <protection/>
    </xf>
    <xf numFmtId="10" fontId="30" fillId="37" borderId="92" xfId="65" applyNumberFormat="1" applyFont="1" applyFill="1" applyBorder="1">
      <alignment/>
      <protection/>
    </xf>
    <xf numFmtId="3" fontId="27" fillId="37" borderId="94" xfId="65" applyNumberFormat="1" applyFont="1" applyFill="1" applyBorder="1" applyAlignment="1">
      <alignment vertical="center"/>
      <protection/>
    </xf>
    <xf numFmtId="0" fontId="27" fillId="37" borderId="95" xfId="65" applyNumberFormat="1" applyFont="1" applyFill="1" applyBorder="1" applyAlignment="1">
      <alignment vertical="center"/>
      <protection/>
    </xf>
    <xf numFmtId="0" fontId="5" fillId="0" borderId="0" xfId="58" applyFont="1" applyFill="1">
      <alignment/>
      <protection/>
    </xf>
    <xf numFmtId="10" fontId="12" fillId="38" borderId="96" xfId="58" applyNumberFormat="1" applyFont="1" applyFill="1" applyBorder="1" applyAlignment="1">
      <alignment horizontal="right"/>
      <protection/>
    </xf>
    <xf numFmtId="3" fontId="12" fillId="38" borderId="97" xfId="58" applyNumberFormat="1" applyFont="1" applyFill="1" applyBorder="1">
      <alignment/>
      <protection/>
    </xf>
    <xf numFmtId="3" fontId="12" fillId="38" borderId="98" xfId="58" applyNumberFormat="1" applyFont="1" applyFill="1" applyBorder="1">
      <alignment/>
      <protection/>
    </xf>
    <xf numFmtId="3" fontId="12" fillId="38" borderId="99" xfId="58" applyNumberFormat="1" applyFont="1" applyFill="1" applyBorder="1">
      <alignment/>
      <protection/>
    </xf>
    <xf numFmtId="10" fontId="12" fillId="38" borderId="100" xfId="58" applyNumberFormat="1" applyFont="1" applyFill="1" applyBorder="1">
      <alignment/>
      <protection/>
    </xf>
    <xf numFmtId="10" fontId="12" fillId="38" borderId="100" xfId="58" applyNumberFormat="1" applyFont="1" applyFill="1" applyBorder="1" applyAlignment="1">
      <alignment horizontal="right"/>
      <protection/>
    </xf>
    <xf numFmtId="0" fontId="12" fillId="38" borderId="101" xfId="58" applyFont="1" applyFill="1" applyBorder="1">
      <alignment/>
      <protection/>
    </xf>
    <xf numFmtId="10" fontId="3" fillId="0" borderId="102" xfId="58" applyNumberFormat="1" applyFont="1" applyFill="1" applyBorder="1" applyAlignment="1">
      <alignment horizontal="right"/>
      <protection/>
    </xf>
    <xf numFmtId="3" fontId="3" fillId="0" borderId="62" xfId="58" applyNumberFormat="1" applyFont="1" applyFill="1" applyBorder="1">
      <alignment/>
      <protection/>
    </xf>
    <xf numFmtId="3" fontId="3" fillId="0" borderId="61" xfId="58" applyNumberFormat="1" applyFont="1" applyFill="1" applyBorder="1">
      <alignment/>
      <protection/>
    </xf>
    <xf numFmtId="3" fontId="3" fillId="0" borderId="103" xfId="58" applyNumberFormat="1" applyFont="1" applyFill="1" applyBorder="1">
      <alignment/>
      <protection/>
    </xf>
    <xf numFmtId="10" fontId="3" fillId="0" borderId="104" xfId="58" applyNumberFormat="1" applyFont="1" applyFill="1" applyBorder="1">
      <alignment/>
      <protection/>
    </xf>
    <xf numFmtId="3" fontId="3" fillId="0" borderId="65" xfId="58" applyNumberFormat="1" applyFont="1" applyFill="1" applyBorder="1">
      <alignment/>
      <protection/>
    </xf>
    <xf numFmtId="10" fontId="3" fillId="0" borderId="104" xfId="58" applyNumberFormat="1" applyFont="1" applyFill="1" applyBorder="1" applyAlignment="1">
      <alignment horizontal="right"/>
      <protection/>
    </xf>
    <xf numFmtId="0" fontId="3" fillId="0" borderId="66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8" borderId="105" xfId="58" applyNumberFormat="1" applyFont="1" applyFill="1" applyBorder="1" applyAlignment="1">
      <alignment horizontal="right" vertical="center"/>
      <protection/>
    </xf>
    <xf numFmtId="3" fontId="12" fillId="38" borderId="106" xfId="58" applyNumberFormat="1" applyFont="1" applyFill="1" applyBorder="1" applyAlignment="1">
      <alignment vertical="center"/>
      <protection/>
    </xf>
    <xf numFmtId="3" fontId="12" fillId="38" borderId="107" xfId="58" applyNumberFormat="1" applyFont="1" applyFill="1" applyBorder="1" applyAlignment="1">
      <alignment vertical="center"/>
      <protection/>
    </xf>
    <xf numFmtId="3" fontId="12" fillId="38" borderId="108" xfId="58" applyNumberFormat="1" applyFont="1" applyFill="1" applyBorder="1" applyAlignment="1">
      <alignment vertical="center"/>
      <protection/>
    </xf>
    <xf numFmtId="10" fontId="12" fillId="38" borderId="109" xfId="58" applyNumberFormat="1" applyFont="1" applyFill="1" applyBorder="1" applyAlignment="1">
      <alignment vertical="center"/>
      <protection/>
    </xf>
    <xf numFmtId="10" fontId="12" fillId="38" borderId="109" xfId="58" applyNumberFormat="1" applyFont="1" applyFill="1" applyBorder="1" applyAlignment="1">
      <alignment horizontal="right" vertical="center"/>
      <protection/>
    </xf>
    <xf numFmtId="0" fontId="12" fillId="38" borderId="110" xfId="58" applyFont="1" applyFill="1" applyBorder="1" applyAlignment="1">
      <alignment vertical="center"/>
      <protection/>
    </xf>
    <xf numFmtId="10" fontId="3" fillId="0" borderId="82" xfId="58" applyNumberFormat="1" applyFont="1" applyFill="1" applyBorder="1" applyAlignment="1">
      <alignment horizontal="right"/>
      <protection/>
    </xf>
    <xf numFmtId="3" fontId="3" fillId="0" borderId="40" xfId="58" applyNumberFormat="1" applyFont="1" applyFill="1" applyBorder="1">
      <alignment/>
      <protection/>
    </xf>
    <xf numFmtId="3" fontId="3" fillId="0" borderId="69" xfId="58" applyNumberFormat="1" applyFont="1" applyFill="1" applyBorder="1">
      <alignment/>
      <protection/>
    </xf>
    <xf numFmtId="3" fontId="3" fillId="0" borderId="39" xfId="58" applyNumberFormat="1" applyFont="1" applyFill="1" applyBorder="1">
      <alignment/>
      <protection/>
    </xf>
    <xf numFmtId="10" fontId="3" fillId="0" borderId="37" xfId="58" applyNumberFormat="1" applyFont="1" applyFill="1" applyBorder="1">
      <alignment/>
      <protection/>
    </xf>
    <xf numFmtId="10" fontId="3" fillId="0" borderId="37" xfId="58" applyNumberFormat="1" applyFont="1" applyFill="1" applyBorder="1" applyAlignment="1">
      <alignment horizontal="right"/>
      <protection/>
    </xf>
    <xf numFmtId="0" fontId="3" fillId="0" borderId="72" xfId="58" applyFont="1" applyFill="1" applyBorder="1">
      <alignment/>
      <protection/>
    </xf>
    <xf numFmtId="3" fontId="3" fillId="0" borderId="38" xfId="58" applyNumberFormat="1" applyFont="1" applyFill="1" applyBorder="1">
      <alignment/>
      <protection/>
    </xf>
    <xf numFmtId="10" fontId="3" fillId="0" borderId="111" xfId="58" applyNumberFormat="1" applyFont="1" applyFill="1" applyBorder="1" applyAlignment="1">
      <alignment horizontal="right"/>
      <protection/>
    </xf>
    <xf numFmtId="3" fontId="3" fillId="0" borderId="112" xfId="58" applyNumberFormat="1" applyFont="1" applyFill="1" applyBorder="1">
      <alignment/>
      <protection/>
    </xf>
    <xf numFmtId="3" fontId="3" fillId="0" borderId="113" xfId="58" applyNumberFormat="1" applyFont="1" applyFill="1" applyBorder="1">
      <alignment/>
      <protection/>
    </xf>
    <xf numFmtId="3" fontId="3" fillId="0" borderId="114" xfId="58" applyNumberFormat="1" applyFont="1" applyFill="1" applyBorder="1">
      <alignment/>
      <protection/>
    </xf>
    <xf numFmtId="10" fontId="3" fillId="0" borderId="115" xfId="58" applyNumberFormat="1" applyFont="1" applyFill="1" applyBorder="1">
      <alignment/>
      <protection/>
    </xf>
    <xf numFmtId="10" fontId="3" fillId="0" borderId="115" xfId="58" applyNumberFormat="1" applyFont="1" applyFill="1" applyBorder="1" applyAlignment="1">
      <alignment horizontal="right"/>
      <protection/>
    </xf>
    <xf numFmtId="0" fontId="3" fillId="0" borderId="116" xfId="58" applyFont="1" applyFill="1" applyBorder="1">
      <alignment/>
      <protection/>
    </xf>
    <xf numFmtId="0" fontId="26" fillId="0" borderId="0" xfId="58" applyFont="1" applyFill="1" applyAlignment="1">
      <alignment vertical="center"/>
      <protection/>
    </xf>
    <xf numFmtId="10" fontId="26" fillId="36" borderId="117" xfId="58" applyNumberFormat="1" applyFont="1" applyFill="1" applyBorder="1" applyAlignment="1">
      <alignment horizontal="right" vertical="center"/>
      <protection/>
    </xf>
    <xf numFmtId="3" fontId="26" fillId="36" borderId="118" xfId="58" applyNumberFormat="1" applyFont="1" applyFill="1" applyBorder="1" applyAlignment="1">
      <alignment vertical="center"/>
      <protection/>
    </xf>
    <xf numFmtId="3" fontId="26" fillId="36" borderId="119" xfId="58" applyNumberFormat="1" applyFont="1" applyFill="1" applyBorder="1" applyAlignment="1">
      <alignment vertical="center"/>
      <protection/>
    </xf>
    <xf numFmtId="3" fontId="26" fillId="36" borderId="120" xfId="58" applyNumberFormat="1" applyFont="1" applyFill="1" applyBorder="1" applyAlignment="1">
      <alignment vertical="center"/>
      <protection/>
    </xf>
    <xf numFmtId="9" fontId="26" fillId="36" borderId="121" xfId="58" applyNumberFormat="1" applyFont="1" applyFill="1" applyBorder="1" applyAlignment="1">
      <alignment vertical="center"/>
      <protection/>
    </xf>
    <xf numFmtId="0" fontId="26" fillId="36" borderId="122" xfId="58" applyNumberFormat="1" applyFont="1" applyFill="1" applyBorder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5" borderId="53" xfId="58" applyNumberFormat="1" applyFont="1" applyFill="1" applyBorder="1" applyAlignment="1">
      <alignment horizontal="center" vertical="center" wrapText="1"/>
      <protection/>
    </xf>
    <xf numFmtId="49" fontId="12" fillId="35" borderId="54" xfId="58" applyNumberFormat="1" applyFont="1" applyFill="1" applyBorder="1" applyAlignment="1">
      <alignment horizontal="center" vertical="center" wrapText="1"/>
      <protection/>
    </xf>
    <xf numFmtId="49" fontId="12" fillId="35" borderId="57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8" borderId="96" xfId="58" applyNumberFormat="1" applyFont="1" applyFill="1" applyBorder="1" applyAlignment="1">
      <alignment horizontal="right"/>
      <protection/>
    </xf>
    <xf numFmtId="3" fontId="6" fillId="38" borderId="123" xfId="58" applyNumberFormat="1" applyFont="1" applyFill="1" applyBorder="1">
      <alignment/>
      <protection/>
    </xf>
    <xf numFmtId="3" fontId="6" fillId="38" borderId="124" xfId="58" applyNumberFormat="1" applyFont="1" applyFill="1" applyBorder="1">
      <alignment/>
      <protection/>
    </xf>
    <xf numFmtId="3" fontId="6" fillId="38" borderId="97" xfId="58" applyNumberFormat="1" applyFont="1" applyFill="1" applyBorder="1">
      <alignment/>
      <protection/>
    </xf>
    <xf numFmtId="3" fontId="6" fillId="38" borderId="98" xfId="58" applyNumberFormat="1" applyFont="1" applyFill="1" applyBorder="1">
      <alignment/>
      <protection/>
    </xf>
    <xf numFmtId="3" fontId="6" fillId="38" borderId="99" xfId="58" applyNumberFormat="1" applyFont="1" applyFill="1" applyBorder="1">
      <alignment/>
      <protection/>
    </xf>
    <xf numFmtId="10" fontId="6" fillId="38" borderId="100" xfId="58" applyNumberFormat="1" applyFont="1" applyFill="1" applyBorder="1">
      <alignment/>
      <protection/>
    </xf>
    <xf numFmtId="10" fontId="6" fillId="38" borderId="100" xfId="58" applyNumberFormat="1" applyFont="1" applyFill="1" applyBorder="1" applyAlignment="1">
      <alignment horizontal="right"/>
      <protection/>
    </xf>
    <xf numFmtId="0" fontId="6" fillId="38" borderId="101" xfId="58" applyFont="1" applyFill="1" applyBorder="1">
      <alignment/>
      <protection/>
    </xf>
    <xf numFmtId="3" fontId="3" fillId="0" borderId="63" xfId="58" applyNumberFormat="1" applyFont="1" applyFill="1" applyBorder="1">
      <alignment/>
      <protection/>
    </xf>
    <xf numFmtId="3" fontId="3" fillId="0" borderId="125" xfId="58" applyNumberFormat="1" applyFont="1" applyFill="1" applyBorder="1">
      <alignment/>
      <protection/>
    </xf>
    <xf numFmtId="10" fontId="6" fillId="0" borderId="104" xfId="58" applyNumberFormat="1" applyFont="1" applyFill="1" applyBorder="1" applyAlignment="1">
      <alignment horizontal="right"/>
      <protection/>
    </xf>
    <xf numFmtId="0" fontId="12" fillId="0" borderId="0" xfId="58" applyFont="1" applyFill="1">
      <alignment/>
      <protection/>
    </xf>
    <xf numFmtId="10" fontId="6" fillId="38" borderId="105" xfId="58" applyNumberFormat="1" applyFont="1" applyFill="1" applyBorder="1" applyAlignment="1">
      <alignment horizontal="right"/>
      <protection/>
    </xf>
    <xf numFmtId="3" fontId="6" fillId="38" borderId="126" xfId="58" applyNumberFormat="1" applyFont="1" applyFill="1" applyBorder="1">
      <alignment/>
      <protection/>
    </xf>
    <xf numFmtId="3" fontId="6" fillId="38" borderId="127" xfId="58" applyNumberFormat="1" applyFont="1" applyFill="1" applyBorder="1">
      <alignment/>
      <protection/>
    </xf>
    <xf numFmtId="3" fontId="6" fillId="38" borderId="106" xfId="58" applyNumberFormat="1" applyFont="1" applyFill="1" applyBorder="1">
      <alignment/>
      <protection/>
    </xf>
    <xf numFmtId="3" fontId="6" fillId="38" borderId="107" xfId="58" applyNumberFormat="1" applyFont="1" applyFill="1" applyBorder="1">
      <alignment/>
      <protection/>
    </xf>
    <xf numFmtId="3" fontId="6" fillId="38" borderId="108" xfId="58" applyNumberFormat="1" applyFont="1" applyFill="1" applyBorder="1">
      <alignment/>
      <protection/>
    </xf>
    <xf numFmtId="10" fontId="6" fillId="38" borderId="109" xfId="58" applyNumberFormat="1" applyFont="1" applyFill="1" applyBorder="1">
      <alignment/>
      <protection/>
    </xf>
    <xf numFmtId="10" fontId="6" fillId="38" borderId="109" xfId="58" applyNumberFormat="1" applyFont="1" applyFill="1" applyBorder="1" applyAlignment="1">
      <alignment horizontal="right"/>
      <protection/>
    </xf>
    <xf numFmtId="0" fontId="6" fillId="38" borderId="110" xfId="58" applyFont="1" applyFill="1" applyBorder="1">
      <alignment/>
      <protection/>
    </xf>
    <xf numFmtId="3" fontId="3" fillId="0" borderId="128" xfId="58" applyNumberFormat="1" applyFont="1" applyFill="1" applyBorder="1">
      <alignment/>
      <protection/>
    </xf>
    <xf numFmtId="3" fontId="3" fillId="0" borderId="70" xfId="58" applyNumberFormat="1" applyFont="1" applyFill="1" applyBorder="1">
      <alignment/>
      <protection/>
    </xf>
    <xf numFmtId="3" fontId="3" fillId="0" borderId="129" xfId="58" applyNumberFormat="1" applyFont="1" applyFill="1" applyBorder="1">
      <alignment/>
      <protection/>
    </xf>
    <xf numFmtId="3" fontId="3" fillId="0" borderId="130" xfId="58" applyNumberFormat="1" applyFont="1" applyFill="1" applyBorder="1">
      <alignment/>
      <protection/>
    </xf>
    <xf numFmtId="3" fontId="3" fillId="0" borderId="131" xfId="58" applyNumberFormat="1" applyFont="1" applyFill="1" applyBorder="1">
      <alignment/>
      <protection/>
    </xf>
    <xf numFmtId="10" fontId="27" fillId="8" borderId="117" xfId="58" applyNumberFormat="1" applyFont="1" applyFill="1" applyBorder="1" applyAlignment="1">
      <alignment horizontal="right" vertical="center"/>
      <protection/>
    </xf>
    <xf numFmtId="3" fontId="27" fillId="8" borderId="132" xfId="58" applyNumberFormat="1" applyFont="1" applyFill="1" applyBorder="1" applyAlignment="1">
      <alignment vertical="center"/>
      <protection/>
    </xf>
    <xf numFmtId="3" fontId="27" fillId="8" borderId="133" xfId="58" applyNumberFormat="1" applyFont="1" applyFill="1" applyBorder="1" applyAlignment="1">
      <alignment vertical="center"/>
      <protection/>
    </xf>
    <xf numFmtId="3" fontId="27" fillId="8" borderId="134" xfId="58" applyNumberFormat="1" applyFont="1" applyFill="1" applyBorder="1" applyAlignment="1">
      <alignment vertical="center"/>
      <protection/>
    </xf>
    <xf numFmtId="3" fontId="27" fillId="8" borderId="0" xfId="58" applyNumberFormat="1" applyFont="1" applyFill="1" applyBorder="1" applyAlignment="1">
      <alignment vertical="center"/>
      <protection/>
    </xf>
    <xf numFmtId="3" fontId="27" fillId="8" borderId="135" xfId="58" applyNumberFormat="1" applyFont="1" applyFill="1" applyBorder="1" applyAlignment="1">
      <alignment vertical="center"/>
      <protection/>
    </xf>
    <xf numFmtId="10" fontId="27" fillId="8" borderId="136" xfId="58" applyNumberFormat="1" applyFont="1" applyFill="1" applyBorder="1" applyAlignment="1">
      <alignment vertical="center"/>
      <protection/>
    </xf>
    <xf numFmtId="10" fontId="27" fillId="8" borderId="136" xfId="58" applyNumberFormat="1" applyFont="1" applyFill="1" applyBorder="1" applyAlignment="1">
      <alignment horizontal="right" vertical="center"/>
      <protection/>
    </xf>
    <xf numFmtId="0" fontId="27" fillId="8" borderId="137" xfId="58" applyNumberFormat="1" applyFont="1" applyFill="1" applyBorder="1" applyAlignment="1">
      <alignment vertical="center"/>
      <protection/>
    </xf>
    <xf numFmtId="0" fontId="27" fillId="37" borderId="137" xfId="58" applyNumberFormat="1" applyFont="1" applyFill="1" applyBorder="1" applyAlignment="1">
      <alignment vertical="center"/>
      <protection/>
    </xf>
    <xf numFmtId="3" fontId="12" fillId="38" borderId="127" xfId="58" applyNumberFormat="1" applyFont="1" applyFill="1" applyBorder="1" applyAlignment="1">
      <alignment vertical="center"/>
      <protection/>
    </xf>
    <xf numFmtId="10" fontId="12" fillId="38" borderId="82" xfId="58" applyNumberFormat="1" applyFont="1" applyFill="1" applyBorder="1" applyAlignment="1">
      <alignment horizontal="right" vertical="center"/>
      <protection/>
    </xf>
    <xf numFmtId="3" fontId="12" fillId="38" borderId="69" xfId="58" applyNumberFormat="1" applyFont="1" applyFill="1" applyBorder="1" applyAlignment="1">
      <alignment vertical="center"/>
      <protection/>
    </xf>
    <xf numFmtId="3" fontId="12" fillId="38" borderId="40" xfId="58" applyNumberFormat="1" applyFont="1" applyFill="1" applyBorder="1" applyAlignment="1">
      <alignment vertical="center"/>
      <protection/>
    </xf>
    <xf numFmtId="3" fontId="12" fillId="38" borderId="39" xfId="58" applyNumberFormat="1" applyFont="1" applyFill="1" applyBorder="1" applyAlignment="1">
      <alignment vertical="center"/>
      <protection/>
    </xf>
    <xf numFmtId="10" fontId="12" fillId="38" borderId="37" xfId="58" applyNumberFormat="1" applyFont="1" applyFill="1" applyBorder="1" applyAlignment="1">
      <alignment vertical="center"/>
      <protection/>
    </xf>
    <xf numFmtId="10" fontId="12" fillId="38" borderId="37" xfId="58" applyNumberFormat="1" applyFont="1" applyFill="1" applyBorder="1" applyAlignment="1">
      <alignment horizontal="right" vertical="center"/>
      <protection/>
    </xf>
    <xf numFmtId="0" fontId="12" fillId="38" borderId="72" xfId="58" applyFont="1" applyFill="1" applyBorder="1" applyAlignment="1">
      <alignment vertical="center"/>
      <protection/>
    </xf>
    <xf numFmtId="10" fontId="26" fillId="36" borderId="138" xfId="58" applyNumberFormat="1" applyFont="1" applyFill="1" applyBorder="1" applyAlignment="1">
      <alignment horizontal="right" vertical="center"/>
      <protection/>
    </xf>
    <xf numFmtId="3" fontId="26" fillId="36" borderId="76" xfId="58" applyNumberFormat="1" applyFont="1" applyFill="1" applyBorder="1" applyAlignment="1">
      <alignment vertical="center"/>
      <protection/>
    </xf>
    <xf numFmtId="3" fontId="26" fillId="36" borderId="75" xfId="58" applyNumberFormat="1" applyFont="1" applyFill="1" applyBorder="1" applyAlignment="1">
      <alignment vertical="center"/>
      <protection/>
    </xf>
    <xf numFmtId="3" fontId="26" fillId="36" borderId="80" xfId="58" applyNumberFormat="1" applyFont="1" applyFill="1" applyBorder="1" applyAlignment="1">
      <alignment vertical="center"/>
      <protection/>
    </xf>
    <xf numFmtId="173" fontId="26" fillId="36" borderId="139" xfId="58" applyNumberFormat="1" applyFont="1" applyFill="1" applyBorder="1" applyAlignment="1">
      <alignment vertical="center"/>
      <protection/>
    </xf>
    <xf numFmtId="0" fontId="26" fillId="36" borderId="81" xfId="58" applyNumberFormat="1" applyFont="1" applyFill="1" applyBorder="1" applyAlignment="1">
      <alignment vertical="center"/>
      <protection/>
    </xf>
    <xf numFmtId="10" fontId="27" fillId="36" borderId="117" xfId="58" applyNumberFormat="1" applyFont="1" applyFill="1" applyBorder="1" applyAlignment="1">
      <alignment horizontal="right" vertical="center"/>
      <protection/>
    </xf>
    <xf numFmtId="3" fontId="27" fillId="36" borderId="134" xfId="58" applyNumberFormat="1" applyFont="1" applyFill="1" applyBorder="1" applyAlignment="1">
      <alignment vertical="center"/>
      <protection/>
    </xf>
    <xf numFmtId="3" fontId="27" fillId="36" borderId="133" xfId="58" applyNumberFormat="1" applyFont="1" applyFill="1" applyBorder="1" applyAlignment="1">
      <alignment vertical="center"/>
      <protection/>
    </xf>
    <xf numFmtId="3" fontId="27" fillId="36" borderId="0" xfId="58" applyNumberFormat="1" applyFont="1" applyFill="1" applyBorder="1" applyAlignment="1">
      <alignment vertical="center"/>
      <protection/>
    </xf>
    <xf numFmtId="3" fontId="27" fillId="36" borderId="135" xfId="58" applyNumberFormat="1" applyFont="1" applyFill="1" applyBorder="1" applyAlignment="1">
      <alignment vertical="center"/>
      <protection/>
    </xf>
    <xf numFmtId="0" fontId="27" fillId="36" borderId="137" xfId="58" applyNumberFormat="1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8" borderId="96" xfId="58" applyNumberFormat="1" applyFont="1" applyFill="1" applyBorder="1" applyAlignment="1">
      <alignment horizontal="right" vertical="center"/>
      <protection/>
    </xf>
    <xf numFmtId="3" fontId="12" fillId="38" borderId="97" xfId="58" applyNumberFormat="1" applyFont="1" applyFill="1" applyBorder="1" applyAlignment="1">
      <alignment vertical="center"/>
      <protection/>
    </xf>
    <xf numFmtId="3" fontId="12" fillId="38" borderId="98" xfId="58" applyNumberFormat="1" applyFont="1" applyFill="1" applyBorder="1" applyAlignment="1">
      <alignment vertical="center"/>
      <protection/>
    </xf>
    <xf numFmtId="3" fontId="12" fillId="38" borderId="99" xfId="58" applyNumberFormat="1" applyFont="1" applyFill="1" applyBorder="1" applyAlignment="1">
      <alignment vertical="center"/>
      <protection/>
    </xf>
    <xf numFmtId="10" fontId="12" fillId="38" borderId="100" xfId="58" applyNumberFormat="1" applyFont="1" applyFill="1" applyBorder="1" applyAlignment="1">
      <alignment vertical="center"/>
      <protection/>
    </xf>
    <xf numFmtId="0" fontId="12" fillId="38" borderId="101" xfId="58" applyFont="1" applyFill="1" applyBorder="1" applyAlignment="1">
      <alignment vertical="center"/>
      <protection/>
    </xf>
    <xf numFmtId="173" fontId="27" fillId="36" borderId="136" xfId="58" applyNumberFormat="1" applyFont="1" applyFill="1" applyBorder="1" applyAlignment="1">
      <alignment vertical="center"/>
      <protection/>
    </xf>
    <xf numFmtId="0" fontId="35" fillId="0" borderId="0" xfId="57" applyFont="1" applyFill="1">
      <alignment/>
      <protection/>
    </xf>
    <xf numFmtId="0" fontId="36" fillId="0" borderId="0" xfId="57" applyFont="1" applyFill="1">
      <alignment/>
      <protection/>
    </xf>
    <xf numFmtId="0" fontId="110" fillId="3" borderId="36" xfId="57" applyFont="1" applyFill="1" applyBorder="1">
      <alignment/>
      <protection/>
    </xf>
    <xf numFmtId="0" fontId="111" fillId="3" borderId="35" xfId="57" applyFont="1" applyFill="1" applyBorder="1">
      <alignment/>
      <protection/>
    </xf>
    <xf numFmtId="0" fontId="112" fillId="3" borderId="18" xfId="57" applyFont="1" applyFill="1" applyBorder="1">
      <alignment/>
      <protection/>
    </xf>
    <xf numFmtId="0" fontId="111" fillId="3" borderId="17" xfId="57" applyFont="1" applyFill="1" applyBorder="1">
      <alignment/>
      <protection/>
    </xf>
    <xf numFmtId="0" fontId="113" fillId="3" borderId="18" xfId="57" applyFont="1" applyFill="1" applyBorder="1">
      <alignment/>
      <protection/>
    </xf>
    <xf numFmtId="0" fontId="114" fillId="3" borderId="18" xfId="57" applyFont="1" applyFill="1" applyBorder="1">
      <alignment/>
      <protection/>
    </xf>
    <xf numFmtId="0" fontId="110" fillId="3" borderId="18" xfId="57" applyFont="1" applyFill="1" applyBorder="1">
      <alignment/>
      <protection/>
    </xf>
    <xf numFmtId="0" fontId="110" fillId="3" borderId="140" xfId="57" applyFont="1" applyFill="1" applyBorder="1">
      <alignment/>
      <protection/>
    </xf>
    <xf numFmtId="0" fontId="111" fillId="3" borderId="71" xfId="57" applyFont="1" applyFill="1" applyBorder="1">
      <alignment/>
      <protection/>
    </xf>
    <xf numFmtId="17" fontId="36" fillId="0" borderId="0" xfId="57" applyNumberFormat="1" applyFont="1" applyFill="1">
      <alignment/>
      <protection/>
    </xf>
    <xf numFmtId="0" fontId="36" fillId="39" borderId="14" xfId="57" applyFont="1" applyFill="1" applyBorder="1">
      <alignment/>
      <protection/>
    </xf>
    <xf numFmtId="0" fontId="36" fillId="39" borderId="13" xfId="57" applyFont="1" applyFill="1" applyBorder="1">
      <alignment/>
      <protection/>
    </xf>
    <xf numFmtId="0" fontId="41" fillId="36" borderId="141" xfId="57" applyFont="1" applyFill="1" applyBorder="1">
      <alignment/>
      <protection/>
    </xf>
    <xf numFmtId="0" fontId="42" fillId="36" borderId="142" xfId="46" applyFont="1" applyFill="1" applyBorder="1" applyAlignment="1" applyProtection="1">
      <alignment horizontal="left" indent="1"/>
      <protection/>
    </xf>
    <xf numFmtId="0" fontId="41" fillId="3" borderId="143" xfId="57" applyFont="1" applyFill="1" applyBorder="1">
      <alignment/>
      <protection/>
    </xf>
    <xf numFmtId="0" fontId="42" fillId="3" borderId="102" xfId="46" applyFont="1" applyFill="1" applyBorder="1" applyAlignment="1" applyProtection="1">
      <alignment horizontal="left" indent="1"/>
      <protection/>
    </xf>
    <xf numFmtId="0" fontId="41" fillId="36" borderId="143" xfId="57" applyFont="1" applyFill="1" applyBorder="1">
      <alignment/>
      <protection/>
    </xf>
    <xf numFmtId="0" fontId="42" fillId="36" borderId="102" xfId="46" applyFont="1" applyFill="1" applyBorder="1" applyAlignment="1" applyProtection="1">
      <alignment horizontal="left" indent="1"/>
      <protection/>
    </xf>
    <xf numFmtId="0" fontId="42" fillId="36" borderId="82" xfId="46" applyFont="1" applyFill="1" applyBorder="1" applyAlignment="1" applyProtection="1">
      <alignment horizontal="left" indent="1"/>
      <protection/>
    </xf>
    <xf numFmtId="0" fontId="115" fillId="7" borderId="144" xfId="60" applyFont="1" applyFill="1" applyBorder="1">
      <alignment/>
      <protection/>
    </xf>
    <xf numFmtId="0" fontId="115" fillId="7" borderId="0" xfId="60" applyFont="1" applyFill="1">
      <alignment/>
      <protection/>
    </xf>
    <xf numFmtId="0" fontId="116" fillId="7" borderId="145" xfId="60" applyFont="1" applyFill="1" applyBorder="1" applyAlignment="1">
      <alignment/>
      <protection/>
    </xf>
    <xf numFmtId="0" fontId="117" fillId="7" borderId="132" xfId="60" applyFont="1" applyFill="1" applyBorder="1" applyAlignment="1">
      <alignment/>
      <protection/>
    </xf>
    <xf numFmtId="0" fontId="118" fillId="7" borderId="145" xfId="60" applyFont="1" applyFill="1" applyBorder="1" applyAlignment="1">
      <alignment/>
      <protection/>
    </xf>
    <xf numFmtId="0" fontId="119" fillId="7" borderId="132" xfId="60" applyFont="1" applyFill="1" applyBorder="1" applyAlignment="1">
      <alignment/>
      <protection/>
    </xf>
    <xf numFmtId="37" fontId="120" fillId="7" borderId="0" xfId="62" applyFont="1" applyFill="1">
      <alignment/>
      <protection/>
    </xf>
    <xf numFmtId="37" fontId="121" fillId="7" borderId="0" xfId="62" applyFont="1" applyFill="1">
      <alignment/>
      <protection/>
    </xf>
    <xf numFmtId="37" fontId="122" fillId="7" borderId="0" xfId="62" applyFont="1" applyFill="1" applyAlignment="1">
      <alignment horizontal="left" indent="1"/>
      <protection/>
    </xf>
    <xf numFmtId="37" fontId="123" fillId="7" borderId="0" xfId="62" applyFont="1" applyFill="1">
      <alignment/>
      <protection/>
    </xf>
    <xf numFmtId="37" fontId="3" fillId="0" borderId="18" xfId="61" applyFont="1" applyFill="1" applyBorder="1" applyProtection="1">
      <alignment/>
      <protection/>
    </xf>
    <xf numFmtId="0" fontId="42" fillId="0" borderId="102" xfId="46" applyFont="1" applyFill="1" applyBorder="1" applyAlignment="1" applyProtection="1">
      <alignment horizontal="left" indent="1"/>
      <protection/>
    </xf>
    <xf numFmtId="0" fontId="42" fillId="0" borderId="146" xfId="46" applyFont="1" applyFill="1" applyBorder="1" applyAlignment="1" applyProtection="1">
      <alignment horizontal="left" indent="1"/>
      <protection/>
    </xf>
    <xf numFmtId="0" fontId="27" fillId="36" borderId="75" xfId="58" applyNumberFormat="1" applyFont="1" applyFill="1" applyBorder="1" applyAlignment="1">
      <alignment vertical="center"/>
      <protection/>
    </xf>
    <xf numFmtId="0" fontId="6" fillId="0" borderId="147" xfId="58" applyFont="1" applyFill="1" applyBorder="1">
      <alignment/>
      <protection/>
    </xf>
    <xf numFmtId="0" fontId="6" fillId="0" borderId="148" xfId="58" applyFont="1" applyFill="1" applyBorder="1">
      <alignment/>
      <protection/>
    </xf>
    <xf numFmtId="0" fontId="6" fillId="0" borderId="149" xfId="58" applyFont="1" applyFill="1" applyBorder="1">
      <alignment/>
      <protection/>
    </xf>
    <xf numFmtId="0" fontId="5" fillId="3" borderId="0" xfId="58" applyFont="1" applyFill="1">
      <alignment/>
      <protection/>
    </xf>
    <xf numFmtId="0" fontId="3" fillId="3" borderId="0" xfId="58" applyFont="1" applyFill="1">
      <alignment/>
      <protection/>
    </xf>
    <xf numFmtId="49" fontId="13" fillId="35" borderId="150" xfId="58" applyNumberFormat="1" applyFont="1" applyFill="1" applyBorder="1" applyAlignment="1">
      <alignment horizontal="center" vertical="center" wrapText="1"/>
      <protection/>
    </xf>
    <xf numFmtId="37" fontId="124" fillId="7" borderId="0" xfId="62" applyFont="1" applyFill="1" applyAlignment="1">
      <alignment horizontal="left" indent="1"/>
      <protection/>
    </xf>
    <xf numFmtId="37" fontId="125" fillId="7" borderId="0" xfId="62" applyFont="1" applyFill="1">
      <alignment/>
      <protection/>
    </xf>
    <xf numFmtId="0" fontId="39" fillId="4" borderId="151" xfId="59" applyFont="1" applyFill="1" applyBorder="1">
      <alignment/>
      <protection/>
    </xf>
    <xf numFmtId="0" fontId="40" fillId="4" borderId="152" xfId="46" applyFont="1" applyFill="1" applyBorder="1" applyAlignment="1" applyProtection="1">
      <alignment horizontal="left" indent="1"/>
      <protection/>
    </xf>
    <xf numFmtId="0" fontId="42" fillId="3" borderId="153" xfId="46" applyFont="1" applyFill="1" applyBorder="1" applyAlignment="1" applyProtection="1">
      <alignment horizontal="left" indent="1"/>
      <protection/>
    </xf>
    <xf numFmtId="0" fontId="126" fillId="0" borderId="0" xfId="57" applyFont="1" applyFill="1">
      <alignment/>
      <protection/>
    </xf>
    <xf numFmtId="0" fontId="127" fillId="0" borderId="0" xfId="57" applyFont="1" applyFill="1">
      <alignment/>
      <protection/>
    </xf>
    <xf numFmtId="0" fontId="128" fillId="0" borderId="0" xfId="57" applyFont="1" applyFill="1">
      <alignment/>
      <protection/>
    </xf>
    <xf numFmtId="0" fontId="129" fillId="0" borderId="0" xfId="57" applyFont="1" applyFill="1">
      <alignment/>
      <protection/>
    </xf>
    <xf numFmtId="0" fontId="130" fillId="0" borderId="0" xfId="46" applyFont="1" applyFill="1" applyAlignment="1" applyProtection="1">
      <alignment/>
      <protection/>
    </xf>
    <xf numFmtId="37" fontId="45" fillId="0" borderId="0" xfId="61" applyFont="1">
      <alignment/>
      <protection/>
    </xf>
    <xf numFmtId="10" fontId="14" fillId="38" borderId="105" xfId="58" applyNumberFormat="1" applyFont="1" applyFill="1" applyBorder="1" applyAlignment="1">
      <alignment horizontal="right"/>
      <protection/>
    </xf>
    <xf numFmtId="0" fontId="131" fillId="33" borderId="0" xfId="0" applyFont="1" applyFill="1" applyAlignment="1">
      <alignment vertical="center"/>
    </xf>
    <xf numFmtId="3" fontId="6" fillId="36" borderId="154" xfId="61" applyNumberFormat="1" applyFont="1" applyFill="1" applyBorder="1">
      <alignment/>
      <protection/>
    </xf>
    <xf numFmtId="3" fontId="6" fillId="36" borderId="0" xfId="61" applyNumberFormat="1" applyFont="1" applyFill="1" applyBorder="1">
      <alignment/>
      <protection/>
    </xf>
    <xf numFmtId="3" fontId="6" fillId="36" borderId="25" xfId="61" applyNumberFormat="1" applyFont="1" applyFill="1" applyBorder="1">
      <alignment/>
      <protection/>
    </xf>
    <xf numFmtId="37" fontId="6" fillId="36" borderId="25" xfId="61" applyFont="1" applyFill="1" applyBorder="1" applyAlignment="1" applyProtection="1">
      <alignment horizontal="right"/>
      <protection/>
    </xf>
    <xf numFmtId="3" fontId="6" fillId="36" borderId="0" xfId="61" applyNumberFormat="1" applyFont="1" applyFill="1" applyBorder="1" applyAlignment="1">
      <alignment horizontal="right"/>
      <protection/>
    </xf>
    <xf numFmtId="3" fontId="6" fillId="36" borderId="20" xfId="61" applyNumberFormat="1" applyFont="1" applyFill="1" applyBorder="1" applyAlignment="1">
      <alignment horizontal="right"/>
      <protection/>
    </xf>
    <xf numFmtId="37" fontId="3" fillId="36" borderId="25" xfId="61" applyFont="1" applyFill="1" applyBorder="1" applyAlignment="1" applyProtection="1">
      <alignment horizontal="right"/>
      <protection/>
    </xf>
    <xf numFmtId="2" fontId="6" fillId="36" borderId="20" xfId="61" applyNumberFormat="1" applyFont="1" applyFill="1" applyBorder="1" applyProtection="1">
      <alignment/>
      <protection/>
    </xf>
    <xf numFmtId="2" fontId="6" fillId="36" borderId="0" xfId="61" applyNumberFormat="1" applyFont="1" applyFill="1" applyBorder="1" applyProtection="1">
      <alignment/>
      <protection/>
    </xf>
    <xf numFmtId="2" fontId="6" fillId="36" borderId="11" xfId="61" applyNumberFormat="1" applyFont="1" applyFill="1" applyBorder="1" applyAlignment="1" applyProtection="1">
      <alignment horizontal="center"/>
      <protection/>
    </xf>
    <xf numFmtId="37" fontId="132" fillId="0" borderId="0" xfId="61" applyFont="1">
      <alignment/>
      <protection/>
    </xf>
    <xf numFmtId="10" fontId="27" fillId="36" borderId="145" xfId="58" applyNumberFormat="1" applyFont="1" applyFill="1" applyBorder="1" applyAlignment="1">
      <alignment horizontal="right" vertical="center"/>
      <protection/>
    </xf>
    <xf numFmtId="10" fontId="12" fillId="38" borderId="107" xfId="58" applyNumberFormat="1" applyFont="1" applyFill="1" applyBorder="1" applyAlignment="1">
      <alignment horizontal="right" vertical="center"/>
      <protection/>
    </xf>
    <xf numFmtId="10" fontId="3" fillId="0" borderId="61" xfId="58" applyNumberFormat="1" applyFont="1" applyFill="1" applyBorder="1" applyAlignment="1">
      <alignment horizontal="right"/>
      <protection/>
    </xf>
    <xf numFmtId="10" fontId="3" fillId="0" borderId="40" xfId="58" applyNumberFormat="1" applyFont="1" applyFill="1" applyBorder="1" applyAlignment="1">
      <alignment horizontal="right"/>
      <protection/>
    </xf>
    <xf numFmtId="10" fontId="12" fillId="38" borderId="98" xfId="58" applyNumberFormat="1" applyFont="1" applyFill="1" applyBorder="1" applyAlignment="1">
      <alignment horizontal="right" vertical="center"/>
      <protection/>
    </xf>
    <xf numFmtId="3" fontId="27" fillId="36" borderId="155" xfId="58" applyNumberFormat="1" applyFont="1" applyFill="1" applyBorder="1" applyAlignment="1">
      <alignment vertical="center"/>
      <protection/>
    </xf>
    <xf numFmtId="3" fontId="12" fillId="38" borderId="156" xfId="58" applyNumberFormat="1" applyFont="1" applyFill="1" applyBorder="1" applyAlignment="1">
      <alignment vertical="center"/>
      <protection/>
    </xf>
    <xf numFmtId="3" fontId="3" fillId="0" borderId="143" xfId="58" applyNumberFormat="1" applyFont="1" applyFill="1" applyBorder="1">
      <alignment/>
      <protection/>
    </xf>
    <xf numFmtId="3" fontId="3" fillId="0" borderId="157" xfId="58" applyNumberFormat="1" applyFont="1" applyFill="1" applyBorder="1">
      <alignment/>
      <protection/>
    </xf>
    <xf numFmtId="3" fontId="12" fillId="38" borderId="33" xfId="58" applyNumberFormat="1" applyFont="1" applyFill="1" applyBorder="1" applyAlignment="1">
      <alignment vertical="center"/>
      <protection/>
    </xf>
    <xf numFmtId="37" fontId="133" fillId="0" borderId="0" xfId="61" applyFont="1">
      <alignment/>
      <protection/>
    </xf>
    <xf numFmtId="37" fontId="13" fillId="35" borderId="96" xfId="61" applyFont="1" applyFill="1" applyBorder="1" applyAlignment="1" applyProtection="1">
      <alignment horizontal="center"/>
      <protection/>
    </xf>
    <xf numFmtId="37" fontId="3" fillId="0" borderId="117" xfId="61" applyFont="1" applyFill="1" applyBorder="1" applyProtection="1">
      <alignment/>
      <protection/>
    </xf>
    <xf numFmtId="37" fontId="3" fillId="0" borderId="158" xfId="61" applyFont="1" applyFill="1" applyBorder="1" applyProtection="1">
      <alignment/>
      <protection/>
    </xf>
    <xf numFmtId="3" fontId="3" fillId="0" borderId="117" xfId="61" applyNumberFormat="1" applyFont="1" applyFill="1" applyBorder="1" applyAlignment="1">
      <alignment horizontal="right"/>
      <protection/>
    </xf>
    <xf numFmtId="3" fontId="3" fillId="0" borderId="159" xfId="61" applyNumberFormat="1" applyFont="1" applyFill="1" applyBorder="1" applyAlignment="1">
      <alignment horizontal="right"/>
      <protection/>
    </xf>
    <xf numFmtId="2" fontId="6" fillId="0" borderId="159" xfId="61" applyNumberFormat="1" applyFont="1" applyFill="1" applyBorder="1" applyAlignment="1" applyProtection="1">
      <alignment horizontal="right" indent="1"/>
      <protection/>
    </xf>
    <xf numFmtId="2" fontId="6" fillId="0" borderId="117" xfId="61" applyNumberFormat="1" applyFont="1" applyFill="1" applyBorder="1" applyAlignment="1" applyProtection="1">
      <alignment horizontal="right" indent="1"/>
      <protection/>
    </xf>
    <xf numFmtId="2" fontId="6" fillId="0" borderId="160" xfId="61" applyNumberFormat="1" applyFont="1" applyFill="1" applyBorder="1" applyAlignment="1" applyProtection="1">
      <alignment horizontal="center"/>
      <protection/>
    </xf>
    <xf numFmtId="37" fontId="134" fillId="0" borderId="0" xfId="61" applyFont="1">
      <alignment/>
      <protection/>
    </xf>
    <xf numFmtId="173" fontId="27" fillId="36" borderId="145" xfId="58" applyNumberFormat="1" applyFont="1" applyFill="1" applyBorder="1" applyAlignment="1">
      <alignment vertical="center"/>
      <protection/>
    </xf>
    <xf numFmtId="10" fontId="12" fillId="38" borderId="107" xfId="58" applyNumberFormat="1" applyFont="1" applyFill="1" applyBorder="1" applyAlignment="1">
      <alignment vertical="center"/>
      <protection/>
    </xf>
    <xf numFmtId="10" fontId="3" fillId="0" borderId="61" xfId="58" applyNumberFormat="1" applyFont="1" applyFill="1" applyBorder="1">
      <alignment/>
      <protection/>
    </xf>
    <xf numFmtId="10" fontId="3" fillId="0" borderId="40" xfId="58" applyNumberFormat="1" applyFont="1" applyFill="1" applyBorder="1">
      <alignment/>
      <protection/>
    </xf>
    <xf numFmtId="10" fontId="12" fillId="38" borderId="98" xfId="58" applyNumberFormat="1" applyFont="1" applyFill="1" applyBorder="1" applyAlignment="1">
      <alignment vertical="center"/>
      <protection/>
    </xf>
    <xf numFmtId="37" fontId="6" fillId="14" borderId="30" xfId="61" applyFont="1" applyFill="1" applyBorder="1" applyProtection="1">
      <alignment/>
      <protection/>
    </xf>
    <xf numFmtId="37" fontId="6" fillId="14" borderId="15" xfId="61" applyFont="1" applyFill="1" applyBorder="1" applyProtection="1">
      <alignment/>
      <protection/>
    </xf>
    <xf numFmtId="37" fontId="6" fillId="14" borderId="24" xfId="61" applyFont="1" applyFill="1" applyBorder="1" applyProtection="1">
      <alignment/>
      <protection/>
    </xf>
    <xf numFmtId="3" fontId="6" fillId="14" borderId="15" xfId="61" applyNumberFormat="1" applyFont="1" applyFill="1" applyBorder="1" applyAlignment="1">
      <alignment horizontal="right"/>
      <protection/>
    </xf>
    <xf numFmtId="3" fontId="6" fillId="14" borderId="19" xfId="61" applyNumberFormat="1" applyFont="1" applyFill="1" applyBorder="1" applyAlignment="1">
      <alignment horizontal="right"/>
      <protection/>
    </xf>
    <xf numFmtId="37" fontId="3" fillId="14" borderId="24" xfId="61" applyFont="1" applyFill="1" applyBorder="1" applyProtection="1">
      <alignment/>
      <protection/>
    </xf>
    <xf numFmtId="2" fontId="6" fillId="14" borderId="19" xfId="61" applyNumberFormat="1" applyFont="1" applyFill="1" applyBorder="1" applyAlignment="1" applyProtection="1">
      <alignment horizontal="right" indent="1"/>
      <protection/>
    </xf>
    <xf numFmtId="2" fontId="6" fillId="14" borderId="15" xfId="61" applyNumberFormat="1" applyFont="1" applyFill="1" applyBorder="1" applyAlignment="1" applyProtection="1">
      <alignment horizontal="right" indent="1"/>
      <protection/>
    </xf>
    <xf numFmtId="2" fontId="6" fillId="14" borderId="10" xfId="61" applyNumberFormat="1" applyFont="1" applyFill="1" applyBorder="1" applyAlignment="1" applyProtection="1">
      <alignment horizontal="center"/>
      <protection/>
    </xf>
    <xf numFmtId="3" fontId="27" fillId="37" borderId="135" xfId="58" applyNumberFormat="1" applyFont="1" applyFill="1" applyBorder="1" applyAlignment="1">
      <alignment vertical="center"/>
      <protection/>
    </xf>
    <xf numFmtId="3" fontId="27" fillId="37" borderId="0" xfId="58" applyNumberFormat="1" applyFont="1" applyFill="1" applyBorder="1" applyAlignment="1">
      <alignment vertical="center"/>
      <protection/>
    </xf>
    <xf numFmtId="3" fontId="27" fillId="37" borderId="134" xfId="58" applyNumberFormat="1" applyFont="1" applyFill="1" applyBorder="1" applyAlignment="1">
      <alignment vertical="center"/>
      <protection/>
    </xf>
    <xf numFmtId="173" fontId="27" fillId="37" borderId="136" xfId="58" applyNumberFormat="1" applyFont="1" applyFill="1" applyBorder="1" applyAlignment="1">
      <alignment vertical="center"/>
      <protection/>
    </xf>
    <xf numFmtId="10" fontId="27" fillId="37" borderId="117" xfId="58" applyNumberFormat="1" applyFont="1" applyFill="1" applyBorder="1" applyAlignment="1">
      <alignment horizontal="right" vertical="center"/>
      <protection/>
    </xf>
    <xf numFmtId="3" fontId="12" fillId="0" borderId="161" xfId="58" applyNumberFormat="1" applyFont="1" applyFill="1" applyBorder="1">
      <alignment/>
      <protection/>
    </xf>
    <xf numFmtId="37" fontId="9" fillId="0" borderId="14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10" fontId="26" fillId="36" borderId="162" xfId="58" applyNumberFormat="1" applyFont="1" applyFill="1" applyBorder="1" applyAlignment="1">
      <alignment horizontal="right" vertical="center"/>
      <protection/>
    </xf>
    <xf numFmtId="3" fontId="3" fillId="0" borderId="36" xfId="61" applyNumberFormat="1" applyFont="1" applyFill="1" applyBorder="1" applyAlignment="1">
      <alignment horizontal="right"/>
      <protection/>
    </xf>
    <xf numFmtId="3" fontId="3" fillId="0" borderId="163" xfId="61" applyNumberFormat="1" applyFont="1" applyFill="1" applyBorder="1">
      <alignment/>
      <protection/>
    </xf>
    <xf numFmtId="3" fontId="3" fillId="0" borderId="163" xfId="61" applyNumberFormat="1" applyFont="1" applyFill="1" applyBorder="1" applyAlignment="1">
      <alignment horizontal="right"/>
      <protection/>
    </xf>
    <xf numFmtId="37" fontId="3" fillId="0" borderId="154" xfId="61" applyFont="1" applyFill="1" applyBorder="1" applyProtection="1">
      <alignment/>
      <protection/>
    </xf>
    <xf numFmtId="37" fontId="3" fillId="0" borderId="36" xfId="61" applyFont="1" applyFill="1" applyBorder="1" applyAlignment="1" applyProtection="1">
      <alignment horizontal="right"/>
      <protection/>
    </xf>
    <xf numFmtId="37" fontId="3" fillId="0" borderId="163" xfId="61" applyFont="1" applyFill="1" applyBorder="1" applyAlignment="1" applyProtection="1">
      <alignment horizontal="right"/>
      <protection/>
    </xf>
    <xf numFmtId="37" fontId="3" fillId="0" borderId="35" xfId="61" applyFont="1" applyFill="1" applyBorder="1" applyProtection="1">
      <alignment/>
      <protection/>
    </xf>
    <xf numFmtId="37" fontId="3" fillId="0" borderId="36" xfId="61" applyFont="1" applyFill="1" applyBorder="1" applyProtection="1">
      <alignment/>
      <protection/>
    </xf>
    <xf numFmtId="37" fontId="3" fillId="0" borderId="142" xfId="61" applyFont="1" applyFill="1" applyBorder="1" applyProtection="1">
      <alignment/>
      <protection/>
    </xf>
    <xf numFmtId="2" fontId="6" fillId="0" borderId="18" xfId="67" applyNumberFormat="1" applyFont="1" applyFill="1" applyBorder="1" applyAlignment="1" applyProtection="1">
      <alignment horizontal="right" indent="1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36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8" xfId="67" applyNumberFormat="1" applyFont="1" applyFill="1" applyBorder="1" applyAlignment="1" applyProtection="1">
      <alignment horizontal="center"/>
      <protection/>
    </xf>
    <xf numFmtId="2" fontId="6" fillId="0" borderId="17" xfId="67" applyNumberFormat="1" applyFont="1" applyFill="1" applyBorder="1" applyAlignment="1" applyProtection="1">
      <alignment horizontal="center"/>
      <protection/>
    </xf>
    <xf numFmtId="2" fontId="6" fillId="0" borderId="117" xfId="67" applyNumberFormat="1" applyFont="1" applyFill="1" applyBorder="1" applyAlignment="1" applyProtection="1">
      <alignment horizontal="center"/>
      <protection/>
    </xf>
    <xf numFmtId="2" fontId="6" fillId="14" borderId="15" xfId="67" applyNumberFormat="1" applyFont="1" applyFill="1" applyBorder="1" applyAlignment="1" applyProtection="1">
      <alignment horizontal="center"/>
      <protection/>
    </xf>
    <xf numFmtId="2" fontId="6" fillId="34" borderId="15" xfId="67" applyNumberFormat="1" applyFont="1" applyFill="1" applyBorder="1" applyAlignment="1" applyProtection="1">
      <alignment horizontal="right" indent="1"/>
      <protection/>
    </xf>
    <xf numFmtId="0" fontId="3" fillId="0" borderId="66" xfId="65" applyNumberFormat="1" applyFont="1" applyBorder="1">
      <alignment/>
      <protection/>
    </xf>
    <xf numFmtId="3" fontId="3" fillId="0" borderId="63" xfId="65" applyNumberFormat="1" applyFont="1" applyBorder="1">
      <alignment/>
      <protection/>
    </xf>
    <xf numFmtId="3" fontId="3" fillId="0" borderId="103" xfId="65" applyNumberFormat="1" applyFont="1" applyBorder="1">
      <alignment/>
      <protection/>
    </xf>
    <xf numFmtId="10" fontId="3" fillId="0" borderId="103" xfId="65" applyNumberFormat="1" applyFont="1" applyBorder="1">
      <alignment/>
      <protection/>
    </xf>
    <xf numFmtId="3" fontId="3" fillId="0" borderId="65" xfId="65" applyNumberFormat="1" applyFont="1" applyBorder="1">
      <alignment/>
      <protection/>
    </xf>
    <xf numFmtId="10" fontId="3" fillId="0" borderId="104" xfId="65" applyNumberFormat="1" applyFont="1" applyBorder="1">
      <alignment/>
      <protection/>
    </xf>
    <xf numFmtId="10" fontId="3" fillId="0" borderId="102" xfId="65" applyNumberFormat="1" applyFont="1" applyBorder="1">
      <alignment/>
      <protection/>
    </xf>
    <xf numFmtId="37" fontId="135" fillId="40" borderId="164" xfId="47" applyNumberFormat="1" applyFont="1" applyFill="1" applyBorder="1" applyAlignment="1">
      <alignment/>
    </xf>
    <xf numFmtId="0" fontId="41" fillId="0" borderId="143" xfId="57" applyFont="1" applyFill="1" applyBorder="1">
      <alignment/>
      <protection/>
    </xf>
    <xf numFmtId="0" fontId="41" fillId="0" borderId="165" xfId="57" applyFont="1" applyFill="1" applyBorder="1">
      <alignment/>
      <protection/>
    </xf>
    <xf numFmtId="3" fontId="3" fillId="0" borderId="166" xfId="58" applyNumberFormat="1" applyFont="1" applyFill="1" applyBorder="1">
      <alignment/>
      <protection/>
    </xf>
    <xf numFmtId="37" fontId="44" fillId="40" borderId="167" xfId="47" applyNumberFormat="1" applyFont="1" applyFill="1" applyBorder="1" applyAlignment="1">
      <alignment/>
    </xf>
    <xf numFmtId="1" fontId="14" fillId="0" borderId="0" xfId="65" applyNumberFormat="1" applyFont="1" applyAlignment="1">
      <alignment horizontal="center" vertical="center" wrapText="1"/>
      <protection/>
    </xf>
    <xf numFmtId="37" fontId="13" fillId="35" borderId="168" xfId="61" applyFont="1" applyFill="1" applyBorder="1" applyAlignment="1" applyProtection="1">
      <alignment horizontal="center"/>
      <protection/>
    </xf>
    <xf numFmtId="0" fontId="3" fillId="0" borderId="169" xfId="64" applyNumberFormat="1" applyFont="1" applyBorder="1" quotePrefix="1">
      <alignment/>
      <protection/>
    </xf>
    <xf numFmtId="3" fontId="3" fillId="0" borderId="65" xfId="64" applyNumberFormat="1" applyFont="1" applyBorder="1">
      <alignment/>
      <protection/>
    </xf>
    <xf numFmtId="3" fontId="3" fillId="0" borderId="103" xfId="64" applyNumberFormat="1" applyFont="1" applyBorder="1">
      <alignment/>
      <protection/>
    </xf>
    <xf numFmtId="10" fontId="3" fillId="0" borderId="61" xfId="64" applyNumberFormat="1" applyFont="1" applyBorder="1">
      <alignment/>
      <protection/>
    </xf>
    <xf numFmtId="2" fontId="3" fillId="0" borderId="104" xfId="64" applyNumberFormat="1" applyFont="1" applyBorder="1" applyAlignment="1">
      <alignment horizontal="right"/>
      <protection/>
    </xf>
    <xf numFmtId="2" fontId="3" fillId="0" borderId="104" xfId="64" applyNumberFormat="1" applyFont="1" applyBorder="1">
      <alignment/>
      <protection/>
    </xf>
    <xf numFmtId="10" fontId="26" fillId="36" borderId="170" xfId="58" applyNumberFormat="1" applyFont="1" applyFill="1" applyBorder="1" applyAlignment="1">
      <alignment horizontal="right" vertical="center"/>
      <protection/>
    </xf>
    <xf numFmtId="37" fontId="32" fillId="40" borderId="167" xfId="47" applyNumberFormat="1" applyFont="1" applyFill="1" applyBorder="1" applyAlignment="1">
      <alignment/>
    </xf>
    <xf numFmtId="37" fontId="32" fillId="40" borderId="164" xfId="47" applyNumberFormat="1" applyFont="1" applyFill="1" applyBorder="1" applyAlignment="1">
      <alignment/>
    </xf>
    <xf numFmtId="0" fontId="3" fillId="33" borderId="0" xfId="58" applyFont="1" applyFill="1">
      <alignment/>
      <protection/>
    </xf>
    <xf numFmtId="37" fontId="32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49" fontId="23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37" fontId="136" fillId="0" borderId="0" xfId="61" applyFont="1" applyFill="1" applyBorder="1" applyAlignment="1" applyProtection="1">
      <alignment horizontal="left"/>
      <protection/>
    </xf>
    <xf numFmtId="37" fontId="137" fillId="0" borderId="0" xfId="61" applyFont="1" applyFill="1" applyBorder="1" applyAlignment="1" applyProtection="1">
      <alignment horizontal="left"/>
      <protection/>
    </xf>
    <xf numFmtId="37" fontId="136" fillId="0" borderId="25" xfId="61" applyFont="1" applyFill="1" applyBorder="1" applyAlignment="1" applyProtection="1">
      <alignment horizontal="left"/>
      <protection/>
    </xf>
    <xf numFmtId="37" fontId="136" fillId="0" borderId="0" xfId="61" applyFont="1" applyFill="1" applyBorder="1" applyAlignment="1" applyProtection="1">
      <alignment horizontal="left" vertical="center"/>
      <protection/>
    </xf>
    <xf numFmtId="37" fontId="138" fillId="0" borderId="18" xfId="61" applyFont="1" applyFill="1" applyBorder="1" applyAlignment="1" applyProtection="1">
      <alignment vertical="center"/>
      <protection/>
    </xf>
    <xf numFmtId="10" fontId="27" fillId="36" borderId="78" xfId="58" applyNumberFormat="1" applyFont="1" applyFill="1" applyBorder="1" applyAlignment="1">
      <alignment vertical="center"/>
      <protection/>
    </xf>
    <xf numFmtId="0" fontId="3" fillId="0" borderId="171" xfId="65" applyNumberFormat="1" applyFont="1" applyBorder="1">
      <alignment/>
      <protection/>
    </xf>
    <xf numFmtId="3" fontId="3" fillId="0" borderId="172" xfId="65" applyNumberFormat="1" applyFont="1" applyBorder="1">
      <alignment/>
      <protection/>
    </xf>
    <xf numFmtId="3" fontId="3" fillId="0" borderId="173" xfId="65" applyNumberFormat="1" applyFont="1" applyBorder="1">
      <alignment/>
      <protection/>
    </xf>
    <xf numFmtId="10" fontId="3" fillId="0" borderId="173" xfId="65" applyNumberFormat="1" applyFont="1" applyBorder="1">
      <alignment/>
      <protection/>
    </xf>
    <xf numFmtId="3" fontId="3" fillId="0" borderId="174" xfId="65" applyNumberFormat="1" applyFont="1" applyBorder="1">
      <alignment/>
      <protection/>
    </xf>
    <xf numFmtId="10" fontId="3" fillId="0" borderId="175" xfId="65" applyNumberFormat="1" applyFont="1" applyBorder="1">
      <alignment/>
      <protection/>
    </xf>
    <xf numFmtId="10" fontId="3" fillId="0" borderId="176" xfId="65" applyNumberFormat="1" applyFont="1" applyBorder="1">
      <alignment/>
      <protection/>
    </xf>
    <xf numFmtId="0" fontId="3" fillId="0" borderId="177" xfId="65" applyNumberFormat="1" applyFont="1" applyBorder="1">
      <alignment/>
      <protection/>
    </xf>
    <xf numFmtId="3" fontId="3" fillId="0" borderId="178" xfId="65" applyNumberFormat="1" applyFont="1" applyBorder="1">
      <alignment/>
      <protection/>
    </xf>
    <xf numFmtId="3" fontId="3" fillId="0" borderId="179" xfId="65" applyNumberFormat="1" applyFont="1" applyBorder="1">
      <alignment/>
      <protection/>
    </xf>
    <xf numFmtId="10" fontId="3" fillId="0" borderId="179" xfId="65" applyNumberFormat="1" applyFont="1" applyBorder="1">
      <alignment/>
      <protection/>
    </xf>
    <xf numFmtId="3" fontId="3" fillId="0" borderId="180" xfId="65" applyNumberFormat="1" applyFont="1" applyBorder="1">
      <alignment/>
      <protection/>
    </xf>
    <xf numFmtId="10" fontId="3" fillId="0" borderId="181" xfId="65" applyNumberFormat="1" applyFont="1" applyBorder="1">
      <alignment/>
      <protection/>
    </xf>
    <xf numFmtId="10" fontId="3" fillId="0" borderId="182" xfId="65" applyNumberFormat="1" applyFont="1" applyBorder="1">
      <alignment/>
      <protection/>
    </xf>
    <xf numFmtId="0" fontId="3" fillId="0" borderId="183" xfId="65" applyNumberFormat="1" applyFont="1" applyBorder="1">
      <alignment/>
      <protection/>
    </xf>
    <xf numFmtId="3" fontId="3" fillId="0" borderId="184" xfId="65" applyNumberFormat="1" applyFont="1" applyBorder="1">
      <alignment/>
      <protection/>
    </xf>
    <xf numFmtId="3" fontId="3" fillId="0" borderId="185" xfId="65" applyNumberFormat="1" applyFont="1" applyBorder="1">
      <alignment/>
      <protection/>
    </xf>
    <xf numFmtId="10" fontId="3" fillId="0" borderId="185" xfId="65" applyNumberFormat="1" applyFont="1" applyBorder="1">
      <alignment/>
      <protection/>
    </xf>
    <xf numFmtId="3" fontId="3" fillId="0" borderId="186" xfId="65" applyNumberFormat="1" applyFont="1" applyBorder="1">
      <alignment/>
      <protection/>
    </xf>
    <xf numFmtId="10" fontId="3" fillId="0" borderId="187" xfId="65" applyNumberFormat="1" applyFont="1" applyBorder="1">
      <alignment/>
      <protection/>
    </xf>
    <xf numFmtId="10" fontId="3" fillId="0" borderId="188" xfId="65" applyNumberFormat="1" applyFont="1" applyBorder="1">
      <alignment/>
      <protection/>
    </xf>
    <xf numFmtId="0" fontId="37" fillId="39" borderId="189" xfId="57" applyFont="1" applyFill="1" applyBorder="1" applyAlignment="1">
      <alignment horizontal="center"/>
      <protection/>
    </xf>
    <xf numFmtId="0" fontId="37" fillId="39" borderId="190" xfId="57" applyFont="1" applyFill="1" applyBorder="1" applyAlignment="1">
      <alignment horizontal="center"/>
      <protection/>
    </xf>
    <xf numFmtId="0" fontId="139" fillId="39" borderId="18" xfId="57" applyFont="1" applyFill="1" applyBorder="1" applyAlignment="1">
      <alignment horizontal="center"/>
      <protection/>
    </xf>
    <xf numFmtId="0" fontId="139" fillId="39" borderId="17" xfId="57" applyFont="1" applyFill="1" applyBorder="1" applyAlignment="1">
      <alignment horizontal="center"/>
      <protection/>
    </xf>
    <xf numFmtId="0" fontId="38" fillId="39" borderId="18" xfId="57" applyFont="1" applyFill="1" applyBorder="1" applyAlignment="1">
      <alignment horizontal="center"/>
      <protection/>
    </xf>
    <xf numFmtId="0" fontId="38" fillId="39" borderId="17" xfId="57" applyFont="1" applyFill="1" applyBorder="1" applyAlignment="1">
      <alignment horizontal="center"/>
      <protection/>
    </xf>
    <xf numFmtId="37" fontId="140" fillId="37" borderId="191" xfId="46" applyNumberFormat="1" applyFont="1" applyFill="1" applyBorder="1" applyAlignment="1" applyProtection="1">
      <alignment horizontal="center"/>
      <protection/>
    </xf>
    <xf numFmtId="37" fontId="140" fillId="37" borderId="192" xfId="46" applyNumberFormat="1" applyFont="1" applyFill="1" applyBorder="1" applyAlignment="1" applyProtection="1">
      <alignment horizontal="center"/>
      <protection/>
    </xf>
    <xf numFmtId="37" fontId="124" fillId="7" borderId="0" xfId="62" applyFont="1" applyFill="1" applyAlignment="1">
      <alignment horizontal="left" wrapText="1"/>
      <protection/>
    </xf>
    <xf numFmtId="37" fontId="16" fillId="35" borderId="36" xfId="61" applyFont="1" applyFill="1" applyBorder="1" applyAlignment="1">
      <alignment horizontal="center" vertical="center"/>
      <protection/>
    </xf>
    <xf numFmtId="37" fontId="16" fillId="35" borderId="154" xfId="61" applyFont="1" applyFill="1" applyBorder="1" applyAlignment="1">
      <alignment horizontal="center" vertical="center"/>
      <protection/>
    </xf>
    <xf numFmtId="37" fontId="16" fillId="35" borderId="18" xfId="61" applyFont="1" applyFill="1" applyBorder="1" applyAlignment="1">
      <alignment horizontal="center" vertical="center"/>
      <protection/>
    </xf>
    <xf numFmtId="37" fontId="16" fillId="35" borderId="0" xfId="61" applyFont="1" applyFill="1" applyBorder="1" applyAlignment="1">
      <alignment horizontal="center" vertical="center"/>
      <protection/>
    </xf>
    <xf numFmtId="37" fontId="16" fillId="35" borderId="36" xfId="61" applyFont="1" applyFill="1" applyBorder="1" applyAlignment="1" applyProtection="1">
      <alignment horizontal="center" vertical="center"/>
      <protection/>
    </xf>
    <xf numFmtId="37" fontId="16" fillId="35" borderId="154" xfId="61" applyFont="1" applyFill="1" applyBorder="1" applyAlignment="1" applyProtection="1">
      <alignment horizontal="center" vertical="center"/>
      <protection/>
    </xf>
    <xf numFmtId="37" fontId="16" fillId="35" borderId="35" xfId="61" applyFont="1" applyFill="1" applyBorder="1" applyAlignment="1" applyProtection="1">
      <alignment horizontal="center" vertical="center"/>
      <protection/>
    </xf>
    <xf numFmtId="37" fontId="21" fillId="40" borderId="0" xfId="46" applyNumberFormat="1" applyFont="1" applyFill="1" applyBorder="1" applyAlignment="1" applyProtection="1">
      <alignment horizontal="center"/>
      <protection/>
    </xf>
    <xf numFmtId="37" fontId="16" fillId="35" borderId="30" xfId="61" applyFont="1" applyFill="1" applyBorder="1" applyAlignment="1">
      <alignment horizontal="center" vertical="center"/>
      <protection/>
    </xf>
    <xf numFmtId="0" fontId="10" fillId="0" borderId="15" xfId="56" applyBorder="1" applyAlignment="1">
      <alignment horizontal="center" vertical="center"/>
      <protection/>
    </xf>
    <xf numFmtId="0" fontId="10" fillId="0" borderId="10" xfId="56" applyBorder="1" applyAlignment="1">
      <alignment horizontal="center" vertical="center"/>
      <protection/>
    </xf>
    <xf numFmtId="37" fontId="17" fillId="35" borderId="142" xfId="61" applyFont="1" applyFill="1" applyBorder="1" applyAlignment="1">
      <alignment horizontal="center" vertical="center"/>
      <protection/>
    </xf>
    <xf numFmtId="0" fontId="15" fillId="0" borderId="160" xfId="56" applyFont="1" applyBorder="1" applyAlignment="1">
      <alignment horizontal="center" vertical="center"/>
      <protection/>
    </xf>
    <xf numFmtId="37" fontId="19" fillId="35" borderId="36" xfId="61" applyFont="1" applyFill="1" applyBorder="1" applyAlignment="1">
      <alignment horizontal="center" vertical="center"/>
      <protection/>
    </xf>
    <xf numFmtId="37" fontId="19" fillId="35" borderId="154" xfId="61" applyFont="1" applyFill="1" applyBorder="1" applyAlignment="1">
      <alignment horizontal="center" vertical="center"/>
      <protection/>
    </xf>
    <xf numFmtId="37" fontId="19" fillId="35" borderId="35" xfId="61" applyFont="1" applyFill="1" applyBorder="1" applyAlignment="1">
      <alignment horizontal="center" vertical="center"/>
      <protection/>
    </xf>
    <xf numFmtId="37" fontId="19" fillId="35" borderId="18" xfId="61" applyFont="1" applyFill="1" applyBorder="1" applyAlignment="1">
      <alignment horizontal="center" vertical="center"/>
      <protection/>
    </xf>
    <xf numFmtId="37" fontId="19" fillId="35" borderId="0" xfId="61" applyFont="1" applyFill="1" applyBorder="1" applyAlignment="1">
      <alignment horizontal="center" vertical="center"/>
      <protection/>
    </xf>
    <xf numFmtId="37" fontId="19" fillId="35" borderId="17" xfId="61" applyFont="1" applyFill="1" applyBorder="1" applyAlignment="1">
      <alignment horizontal="center" vertical="center"/>
      <protection/>
    </xf>
    <xf numFmtId="37" fontId="138" fillId="0" borderId="18" xfId="61" applyFont="1" applyFill="1" applyBorder="1" applyAlignment="1" applyProtection="1">
      <alignment horizontal="center" vertical="center"/>
      <protection/>
    </xf>
    <xf numFmtId="37" fontId="141" fillId="0" borderId="18" xfId="61" applyFont="1" applyBorder="1">
      <alignment/>
      <protection/>
    </xf>
    <xf numFmtId="37" fontId="141" fillId="0" borderId="23" xfId="61" applyFont="1" applyBorder="1">
      <alignment/>
      <protection/>
    </xf>
    <xf numFmtId="37" fontId="13" fillId="35" borderId="18" xfId="61" applyFont="1" applyFill="1" applyBorder="1" applyAlignment="1">
      <alignment horizontal="center"/>
      <protection/>
    </xf>
    <xf numFmtId="37" fontId="13" fillId="35" borderId="17" xfId="61" applyFont="1" applyFill="1" applyBorder="1" applyAlignment="1">
      <alignment horizontal="center"/>
      <protection/>
    </xf>
    <xf numFmtId="37" fontId="13" fillId="35" borderId="36" xfId="61" applyFont="1" applyFill="1" applyBorder="1" applyAlignment="1">
      <alignment horizontal="center" vertical="center"/>
      <protection/>
    </xf>
    <xf numFmtId="37" fontId="14" fillId="35" borderId="14" xfId="61" applyFont="1" applyFill="1" applyBorder="1" applyAlignment="1">
      <alignment horizontal="center" vertical="center"/>
      <protection/>
    </xf>
    <xf numFmtId="37" fontId="13" fillId="35" borderId="163" xfId="61" applyFont="1" applyFill="1" applyBorder="1" applyAlignment="1">
      <alignment horizontal="center" vertical="center" wrapText="1"/>
      <protection/>
    </xf>
    <xf numFmtId="37" fontId="14" fillId="35" borderId="12" xfId="61" applyFont="1" applyFill="1" applyBorder="1" applyAlignment="1">
      <alignment horizontal="center" vertical="center" wrapText="1"/>
      <protection/>
    </xf>
    <xf numFmtId="37" fontId="16" fillId="35" borderId="35" xfId="61" applyFont="1" applyFill="1" applyBorder="1" applyAlignment="1">
      <alignment horizontal="center" vertical="center"/>
      <protection/>
    </xf>
    <xf numFmtId="37" fontId="16" fillId="35" borderId="17" xfId="61" applyFont="1" applyFill="1" applyBorder="1" applyAlignment="1">
      <alignment horizontal="center" vertical="center"/>
      <protection/>
    </xf>
    <xf numFmtId="49" fontId="5" fillId="35" borderId="193" xfId="64" applyNumberFormat="1" applyFont="1" applyFill="1" applyBorder="1" applyAlignment="1">
      <alignment horizontal="center" vertical="center" wrapText="1"/>
      <protection/>
    </xf>
    <xf numFmtId="49" fontId="5" fillId="35" borderId="194" xfId="64" applyNumberFormat="1" applyFont="1" applyFill="1" applyBorder="1" applyAlignment="1">
      <alignment horizontal="center" vertical="center" wrapText="1"/>
      <protection/>
    </xf>
    <xf numFmtId="49" fontId="5" fillId="35" borderId="195" xfId="64" applyNumberFormat="1" applyFont="1" applyFill="1" applyBorder="1" applyAlignment="1">
      <alignment horizontal="center" vertical="center" wrapText="1"/>
      <protection/>
    </xf>
    <xf numFmtId="49" fontId="5" fillId="35" borderId="196" xfId="64" applyNumberFormat="1" applyFont="1" applyFill="1" applyBorder="1" applyAlignment="1">
      <alignment horizontal="center" vertical="center" wrapText="1"/>
      <protection/>
    </xf>
    <xf numFmtId="49" fontId="13" fillId="35" borderId="167" xfId="64" applyNumberFormat="1" applyFont="1" applyFill="1" applyBorder="1" applyAlignment="1">
      <alignment horizontal="center" vertical="center" wrapText="1"/>
      <protection/>
    </xf>
    <xf numFmtId="49" fontId="13" fillId="35" borderId="197" xfId="64" applyNumberFormat="1" applyFont="1" applyFill="1" applyBorder="1" applyAlignment="1">
      <alignment horizontal="center" vertical="center" wrapText="1"/>
      <protection/>
    </xf>
    <xf numFmtId="49" fontId="13" fillId="35" borderId="198" xfId="64" applyNumberFormat="1" applyFont="1" applyFill="1" applyBorder="1" applyAlignment="1">
      <alignment horizontal="center" vertical="center" wrapText="1"/>
      <protection/>
    </xf>
    <xf numFmtId="37" fontId="25" fillId="40" borderId="167" xfId="46" applyNumberFormat="1" applyFont="1" applyFill="1" applyBorder="1" applyAlignment="1" applyProtection="1">
      <alignment horizontal="center"/>
      <protection/>
    </xf>
    <xf numFmtId="37" fontId="25" fillId="40" borderId="197" xfId="46" applyNumberFormat="1" applyFont="1" applyFill="1" applyBorder="1" applyAlignment="1" applyProtection="1">
      <alignment horizontal="center"/>
      <protection/>
    </xf>
    <xf numFmtId="37" fontId="25" fillId="40" borderId="164" xfId="46" applyNumberFormat="1" applyFont="1" applyFill="1" applyBorder="1" applyAlignment="1" applyProtection="1">
      <alignment horizontal="center"/>
      <protection/>
    </xf>
    <xf numFmtId="0" fontId="5" fillId="35" borderId="167" xfId="64" applyFont="1" applyFill="1" applyBorder="1" applyAlignment="1">
      <alignment horizontal="center"/>
      <protection/>
    </xf>
    <xf numFmtId="0" fontId="5" fillId="35" borderId="197" xfId="64" applyFont="1" applyFill="1" applyBorder="1" applyAlignment="1">
      <alignment horizontal="center"/>
      <protection/>
    </xf>
    <xf numFmtId="0" fontId="5" fillId="35" borderId="25" xfId="64" applyFont="1" applyFill="1" applyBorder="1" applyAlignment="1">
      <alignment horizontal="center"/>
      <protection/>
    </xf>
    <xf numFmtId="0" fontId="5" fillId="35" borderId="199" xfId="64" applyFont="1" applyFill="1" applyBorder="1" applyAlignment="1">
      <alignment horizontal="center"/>
      <protection/>
    </xf>
    <xf numFmtId="0" fontId="5" fillId="35" borderId="164" xfId="64" applyFont="1" applyFill="1" applyBorder="1" applyAlignment="1">
      <alignment horizontal="center"/>
      <protection/>
    </xf>
    <xf numFmtId="0" fontId="19" fillId="35" borderId="200" xfId="64" applyFont="1" applyFill="1" applyBorder="1" applyAlignment="1">
      <alignment horizontal="center" vertical="center"/>
      <protection/>
    </xf>
    <xf numFmtId="0" fontId="19" fillId="35" borderId="25" xfId="64" applyFont="1" applyFill="1" applyBorder="1" applyAlignment="1">
      <alignment horizontal="center" vertical="center"/>
      <protection/>
    </xf>
    <xf numFmtId="0" fontId="19" fillId="35" borderId="199" xfId="64" applyFont="1" applyFill="1" applyBorder="1" applyAlignment="1">
      <alignment horizontal="center" vertical="center"/>
      <protection/>
    </xf>
    <xf numFmtId="0" fontId="16" fillId="35" borderId="201" xfId="64" applyFont="1" applyFill="1" applyBorder="1" applyAlignment="1">
      <alignment horizontal="center" vertical="center"/>
      <protection/>
    </xf>
    <xf numFmtId="0" fontId="16" fillId="35" borderId="20" xfId="64" applyFont="1" applyFill="1" applyBorder="1" applyAlignment="1">
      <alignment horizontal="center" vertical="center"/>
      <protection/>
    </xf>
    <xf numFmtId="0" fontId="16" fillId="35" borderId="202" xfId="64" applyFont="1" applyFill="1" applyBorder="1" applyAlignment="1">
      <alignment horizontal="center" vertical="center"/>
      <protection/>
    </xf>
    <xf numFmtId="0" fontId="13" fillId="35" borderId="197" xfId="64" applyNumberFormat="1" applyFont="1" applyFill="1" applyBorder="1" applyAlignment="1">
      <alignment horizontal="center" vertical="center" wrapText="1"/>
      <protection/>
    </xf>
    <xf numFmtId="0" fontId="13" fillId="35" borderId="198" xfId="64" applyNumberFormat="1" applyFont="1" applyFill="1" applyBorder="1" applyAlignment="1">
      <alignment horizontal="center" vertical="center" wrapText="1"/>
      <protection/>
    </xf>
    <xf numFmtId="1" fontId="12" fillId="35" borderId="200" xfId="64" applyNumberFormat="1" applyFont="1" applyFill="1" applyBorder="1" applyAlignment="1">
      <alignment horizontal="center" vertical="center" wrapText="1"/>
      <protection/>
    </xf>
    <xf numFmtId="1" fontId="12" fillId="35" borderId="203" xfId="64" applyNumberFormat="1" applyFont="1" applyFill="1" applyBorder="1" applyAlignment="1">
      <alignment horizontal="center" vertical="center" wrapText="1"/>
      <protection/>
    </xf>
    <xf numFmtId="1" fontId="12" fillId="35" borderId="201" xfId="64" applyNumberFormat="1" applyFont="1" applyFill="1" applyBorder="1" applyAlignment="1">
      <alignment horizontal="center" vertical="center" wrapText="1"/>
      <protection/>
    </xf>
    <xf numFmtId="49" fontId="12" fillId="35" borderId="167" xfId="64" applyNumberFormat="1" applyFont="1" applyFill="1" applyBorder="1" applyAlignment="1">
      <alignment horizontal="center" vertical="center" wrapText="1"/>
      <protection/>
    </xf>
    <xf numFmtId="49" fontId="12" fillId="35" borderId="197" xfId="64" applyNumberFormat="1" applyFont="1" applyFill="1" applyBorder="1" applyAlignment="1">
      <alignment horizontal="center" vertical="center" wrapText="1"/>
      <protection/>
    </xf>
    <xf numFmtId="49" fontId="12" fillId="35" borderId="198" xfId="64" applyNumberFormat="1" applyFont="1" applyFill="1" applyBorder="1" applyAlignment="1">
      <alignment horizontal="center" vertical="center" wrapText="1"/>
      <protection/>
    </xf>
    <xf numFmtId="1" fontId="5" fillId="35" borderId="200" xfId="64" applyNumberFormat="1" applyFont="1" applyFill="1" applyBorder="1" applyAlignment="1">
      <alignment horizontal="center" vertical="center" wrapText="1"/>
      <protection/>
    </xf>
    <xf numFmtId="1" fontId="5" fillId="35" borderId="203" xfId="64" applyNumberFormat="1" applyFont="1" applyFill="1" applyBorder="1" applyAlignment="1">
      <alignment horizontal="center" vertical="center" wrapText="1"/>
      <protection/>
    </xf>
    <xf numFmtId="1" fontId="5" fillId="35" borderId="201" xfId="64" applyNumberFormat="1" applyFont="1" applyFill="1" applyBorder="1" applyAlignment="1">
      <alignment horizontal="center" vertical="center" wrapText="1"/>
      <protection/>
    </xf>
    <xf numFmtId="49" fontId="13" fillId="35" borderId="41" xfId="58" applyNumberFormat="1" applyFont="1" applyFill="1" applyBorder="1" applyAlignment="1">
      <alignment horizontal="center" vertical="center" wrapText="1"/>
      <protection/>
    </xf>
    <xf numFmtId="49" fontId="13" fillId="35" borderId="147" xfId="58" applyNumberFormat="1" applyFont="1" applyFill="1" applyBorder="1" applyAlignment="1">
      <alignment horizontal="center" vertical="center" wrapText="1"/>
      <protection/>
    </xf>
    <xf numFmtId="49" fontId="13" fillId="35" borderId="204" xfId="58" applyNumberFormat="1" applyFont="1" applyFill="1" applyBorder="1" applyAlignment="1">
      <alignment horizontal="center" vertical="center" wrapText="1"/>
      <protection/>
    </xf>
    <xf numFmtId="49" fontId="13" fillId="35" borderId="205" xfId="58" applyNumberFormat="1" applyFont="1" applyFill="1" applyBorder="1" applyAlignment="1">
      <alignment horizontal="center" vertical="center" wrapText="1"/>
      <protection/>
    </xf>
    <xf numFmtId="49" fontId="16" fillId="35" borderId="206" xfId="58" applyNumberFormat="1" applyFont="1" applyFill="1" applyBorder="1" applyAlignment="1">
      <alignment horizontal="center" vertical="center" wrapText="1"/>
      <protection/>
    </xf>
    <xf numFmtId="0" fontId="29" fillId="0" borderId="161" xfId="58" applyFont="1" applyBorder="1" applyAlignment="1">
      <alignment horizontal="center" vertical="center" wrapText="1"/>
      <protection/>
    </xf>
    <xf numFmtId="49" fontId="13" fillId="35" borderId="207" xfId="58" applyNumberFormat="1" applyFont="1" applyFill="1" applyBorder="1" applyAlignment="1">
      <alignment horizontal="center" vertical="center" wrapText="1"/>
      <protection/>
    </xf>
    <xf numFmtId="49" fontId="13" fillId="35" borderId="208" xfId="58" applyNumberFormat="1" applyFont="1" applyFill="1" applyBorder="1" applyAlignment="1">
      <alignment horizontal="center" vertical="center" wrapText="1"/>
      <protection/>
    </xf>
    <xf numFmtId="37" fontId="32" fillId="40" borderId="167" xfId="47" applyNumberFormat="1" applyFont="1" applyFill="1" applyBorder="1" applyAlignment="1">
      <alignment horizontal="center"/>
    </xf>
    <xf numFmtId="37" fontId="32" fillId="40" borderId="164" xfId="47" applyNumberFormat="1" applyFont="1" applyFill="1" applyBorder="1" applyAlignment="1">
      <alignment horizontal="center"/>
    </xf>
    <xf numFmtId="0" fontId="19" fillId="35" borderId="36" xfId="58" applyFont="1" applyFill="1" applyBorder="1" applyAlignment="1">
      <alignment horizontal="center" vertical="center"/>
      <protection/>
    </xf>
    <xf numFmtId="0" fontId="19" fillId="35" borderId="154" xfId="58" applyFont="1" applyFill="1" applyBorder="1" applyAlignment="1">
      <alignment horizontal="center" vertical="center"/>
      <protection/>
    </xf>
    <xf numFmtId="0" fontId="19" fillId="35" borderId="35" xfId="58" applyFont="1" applyFill="1" applyBorder="1" applyAlignment="1">
      <alignment horizontal="center" vertical="center"/>
      <protection/>
    </xf>
    <xf numFmtId="1" fontId="13" fillId="35" borderId="209" xfId="58" applyNumberFormat="1" applyFont="1" applyFill="1" applyBorder="1" applyAlignment="1">
      <alignment horizontal="center" vertical="center" wrapText="1"/>
      <protection/>
    </xf>
    <xf numFmtId="0" fontId="14" fillId="35" borderId="66" xfId="58" applyFont="1" applyFill="1" applyBorder="1" applyAlignment="1">
      <alignment vertical="center"/>
      <protection/>
    </xf>
    <xf numFmtId="0" fontId="14" fillId="35" borderId="210" xfId="58" applyFont="1" applyFill="1" applyBorder="1" applyAlignment="1">
      <alignment vertical="center"/>
      <protection/>
    </xf>
    <xf numFmtId="0" fontId="14" fillId="35" borderId="58" xfId="58" applyFont="1" applyFill="1" applyBorder="1" applyAlignment="1">
      <alignment vertical="center"/>
      <protection/>
    </xf>
    <xf numFmtId="1" fontId="16" fillId="35" borderId="211" xfId="58" applyNumberFormat="1" applyFont="1" applyFill="1" applyBorder="1" applyAlignment="1">
      <alignment horizontal="center" vertical="center" wrapText="1"/>
      <protection/>
    </xf>
    <xf numFmtId="1" fontId="16" fillId="35" borderId="212" xfId="58" applyNumberFormat="1" applyFont="1" applyFill="1" applyBorder="1" applyAlignment="1">
      <alignment horizontal="center" vertical="center" wrapText="1"/>
      <protection/>
    </xf>
    <xf numFmtId="0" fontId="28" fillId="35" borderId="51" xfId="58" applyFont="1" applyFill="1" applyBorder="1" applyAlignment="1">
      <alignment horizontal="center" vertical="center" wrapText="1"/>
      <protection/>
    </xf>
    <xf numFmtId="49" fontId="16" fillId="35" borderId="50" xfId="58" applyNumberFormat="1" applyFont="1" applyFill="1" applyBorder="1" applyAlignment="1">
      <alignment horizontal="center" vertical="center" wrapText="1"/>
      <protection/>
    </xf>
    <xf numFmtId="49" fontId="16" fillId="35" borderId="48" xfId="58" applyNumberFormat="1" applyFont="1" applyFill="1" applyBorder="1" applyAlignment="1">
      <alignment horizontal="center" vertical="center" wrapText="1"/>
      <protection/>
    </xf>
    <xf numFmtId="49" fontId="16" fillId="35" borderId="213" xfId="58" applyNumberFormat="1" applyFont="1" applyFill="1" applyBorder="1" applyAlignment="1">
      <alignment horizontal="center" vertical="center" wrapText="1"/>
      <protection/>
    </xf>
    <xf numFmtId="49" fontId="13" fillId="35" borderId="214" xfId="58" applyNumberFormat="1" applyFont="1" applyFill="1" applyBorder="1" applyAlignment="1">
      <alignment horizontal="center" vertical="center" wrapText="1"/>
      <protection/>
    </xf>
    <xf numFmtId="0" fontId="16" fillId="35" borderId="14" xfId="58" applyFont="1" applyFill="1" applyBorder="1" applyAlignment="1">
      <alignment horizontal="center" vertical="center"/>
      <protection/>
    </xf>
    <xf numFmtId="0" fontId="16" fillId="35" borderId="11" xfId="58" applyFont="1" applyFill="1" applyBorder="1" applyAlignment="1">
      <alignment horizontal="center" vertical="center"/>
      <protection/>
    </xf>
    <xf numFmtId="0" fontId="16" fillId="35" borderId="13" xfId="58" applyFont="1" applyFill="1" applyBorder="1" applyAlignment="1">
      <alignment horizontal="center" vertical="center"/>
      <protection/>
    </xf>
    <xf numFmtId="49" fontId="16" fillId="35" borderId="198" xfId="58" applyNumberFormat="1" applyFont="1" applyFill="1" applyBorder="1" applyAlignment="1">
      <alignment horizontal="center" vertical="center" wrapText="1"/>
      <protection/>
    </xf>
    <xf numFmtId="0" fontId="17" fillId="35" borderId="120" xfId="58" applyFont="1" applyFill="1" applyBorder="1" applyAlignment="1">
      <alignment horizontal="center"/>
      <protection/>
    </xf>
    <xf numFmtId="0" fontId="17" fillId="35" borderId="215" xfId="58" applyFont="1" applyFill="1" applyBorder="1" applyAlignment="1">
      <alignment horizontal="center"/>
      <protection/>
    </xf>
    <xf numFmtId="0" fontId="17" fillId="35" borderId="170" xfId="58" applyFont="1" applyFill="1" applyBorder="1" applyAlignment="1">
      <alignment horizontal="center"/>
      <protection/>
    </xf>
    <xf numFmtId="0" fontId="17" fillId="35" borderId="216" xfId="58" applyFont="1" applyFill="1" applyBorder="1" applyAlignment="1">
      <alignment horizontal="center"/>
      <protection/>
    </xf>
    <xf numFmtId="0" fontId="17" fillId="35" borderId="217" xfId="58" applyFont="1" applyFill="1" applyBorder="1" applyAlignment="1">
      <alignment horizontal="center"/>
      <protection/>
    </xf>
    <xf numFmtId="0" fontId="33" fillId="35" borderId="18" xfId="58" applyFont="1" applyFill="1" applyBorder="1" applyAlignment="1">
      <alignment horizontal="center" vertical="center"/>
      <protection/>
    </xf>
    <xf numFmtId="0" fontId="33" fillId="35" borderId="0" xfId="58" applyFont="1" applyFill="1" applyBorder="1" applyAlignment="1">
      <alignment horizontal="center" vertical="center"/>
      <protection/>
    </xf>
    <xf numFmtId="0" fontId="33" fillId="35" borderId="17" xfId="58" applyFont="1" applyFill="1" applyBorder="1" applyAlignment="1">
      <alignment horizontal="center" vertical="center"/>
      <protection/>
    </xf>
    <xf numFmtId="1" fontId="13" fillId="35" borderId="200" xfId="64" applyNumberFormat="1" applyFont="1" applyFill="1" applyBorder="1" applyAlignment="1">
      <alignment horizontal="center" vertical="center" wrapText="1"/>
      <protection/>
    </xf>
    <xf numFmtId="1" fontId="13" fillId="35" borderId="203" xfId="64" applyNumberFormat="1" applyFont="1" applyFill="1" applyBorder="1" applyAlignment="1">
      <alignment horizontal="center" vertical="center" wrapText="1"/>
      <protection/>
    </xf>
    <xf numFmtId="1" fontId="13" fillId="35" borderId="201" xfId="64" applyNumberFormat="1" applyFont="1" applyFill="1" applyBorder="1" applyAlignment="1">
      <alignment horizontal="center" vertical="center" wrapText="1"/>
      <protection/>
    </xf>
    <xf numFmtId="0" fontId="33" fillId="35" borderId="23" xfId="65" applyFont="1" applyFill="1" applyBorder="1" applyAlignment="1">
      <alignment horizontal="center" vertical="center"/>
      <protection/>
    </xf>
    <xf numFmtId="0" fontId="33" fillId="35" borderId="20" xfId="65" applyFont="1" applyFill="1" applyBorder="1" applyAlignment="1">
      <alignment horizontal="center" vertical="center"/>
      <protection/>
    </xf>
    <xf numFmtId="0" fontId="33" fillId="35" borderId="22" xfId="65" applyFont="1" applyFill="1" applyBorder="1" applyAlignment="1">
      <alignment horizontal="center" vertical="center"/>
      <protection/>
    </xf>
    <xf numFmtId="0" fontId="12" fillId="35" borderId="167" xfId="64" applyFont="1" applyFill="1" applyBorder="1" applyAlignment="1">
      <alignment horizontal="center"/>
      <protection/>
    </xf>
    <xf numFmtId="0" fontId="12" fillId="35" borderId="197" xfId="64" applyFont="1" applyFill="1" applyBorder="1" applyAlignment="1">
      <alignment horizontal="center"/>
      <protection/>
    </xf>
    <xf numFmtId="0" fontId="12" fillId="35" borderId="25" xfId="64" applyFont="1" applyFill="1" applyBorder="1" applyAlignment="1">
      <alignment horizontal="center"/>
      <protection/>
    </xf>
    <xf numFmtId="0" fontId="12" fillId="35" borderId="199" xfId="64" applyFont="1" applyFill="1" applyBorder="1" applyAlignment="1">
      <alignment horizontal="center"/>
      <protection/>
    </xf>
    <xf numFmtId="0" fontId="12" fillId="35" borderId="164" xfId="64" applyFont="1" applyFill="1" applyBorder="1" applyAlignment="1">
      <alignment horizontal="center"/>
      <protection/>
    </xf>
    <xf numFmtId="0" fontId="33" fillId="35" borderId="36" xfId="65" applyFont="1" applyFill="1" applyBorder="1" applyAlignment="1">
      <alignment horizontal="center" vertical="center"/>
      <protection/>
    </xf>
    <xf numFmtId="0" fontId="33" fillId="35" borderId="154" xfId="65" applyFont="1" applyFill="1" applyBorder="1" applyAlignment="1">
      <alignment horizontal="center" vertical="center"/>
      <protection/>
    </xf>
    <xf numFmtId="0" fontId="33" fillId="35" borderId="35" xfId="65" applyFont="1" applyFill="1" applyBorder="1" applyAlignment="1">
      <alignment horizontal="center" vertical="center"/>
      <protection/>
    </xf>
    <xf numFmtId="1" fontId="13" fillId="35" borderId="28" xfId="64" applyNumberFormat="1" applyFont="1" applyFill="1" applyBorder="1" applyAlignment="1">
      <alignment horizontal="center" vertical="center" wrapText="1"/>
      <protection/>
    </xf>
    <xf numFmtId="1" fontId="13" fillId="35" borderId="18" xfId="64" applyNumberFormat="1" applyFont="1" applyFill="1" applyBorder="1" applyAlignment="1">
      <alignment horizontal="center" vertical="center" wrapText="1"/>
      <protection/>
    </xf>
    <xf numFmtId="1" fontId="13" fillId="35" borderId="23" xfId="64" applyNumberFormat="1" applyFont="1" applyFill="1" applyBorder="1" applyAlignment="1">
      <alignment horizontal="center" vertical="center" wrapText="1"/>
      <protection/>
    </xf>
    <xf numFmtId="37" fontId="34" fillId="40" borderId="167" xfId="46" applyNumberFormat="1" applyFont="1" applyFill="1" applyBorder="1" applyAlignment="1" applyProtection="1">
      <alignment horizontal="center"/>
      <protection/>
    </xf>
    <xf numFmtId="37" fontId="34" fillId="40" borderId="197" xfId="46" applyNumberFormat="1" applyFont="1" applyFill="1" applyBorder="1" applyAlignment="1" applyProtection="1">
      <alignment horizontal="center"/>
      <protection/>
    </xf>
    <xf numFmtId="37" fontId="34" fillId="40" borderId="164" xfId="46" applyNumberFormat="1" applyFont="1" applyFill="1" applyBorder="1" applyAlignment="1" applyProtection="1">
      <alignment horizontal="center"/>
      <protection/>
    </xf>
    <xf numFmtId="0" fontId="13" fillId="35" borderId="167" xfId="64" applyFont="1" applyFill="1" applyBorder="1" applyAlignment="1">
      <alignment horizontal="center" vertical="center"/>
      <protection/>
    </xf>
    <xf numFmtId="0" fontId="13" fillId="35" borderId="197" xfId="64" applyFont="1" applyFill="1" applyBorder="1" applyAlignment="1">
      <alignment horizontal="center" vertical="center"/>
      <protection/>
    </xf>
    <xf numFmtId="0" fontId="13" fillId="35" borderId="25" xfId="64" applyFont="1" applyFill="1" applyBorder="1" applyAlignment="1">
      <alignment horizontal="center" vertical="center"/>
      <protection/>
    </xf>
    <xf numFmtId="0" fontId="13" fillId="35" borderId="199" xfId="64" applyFont="1" applyFill="1" applyBorder="1" applyAlignment="1">
      <alignment horizontal="center" vertical="center"/>
      <protection/>
    </xf>
    <xf numFmtId="0" fontId="13" fillId="35" borderId="164" xfId="64" applyFont="1" applyFill="1" applyBorder="1" applyAlignment="1">
      <alignment horizontal="center" vertical="center"/>
      <protection/>
    </xf>
    <xf numFmtId="49" fontId="13" fillId="35" borderId="169" xfId="58" applyNumberFormat="1" applyFont="1" applyFill="1" applyBorder="1" applyAlignment="1">
      <alignment horizontal="center" vertical="center" wrapText="1"/>
      <protection/>
    </xf>
    <xf numFmtId="49" fontId="13" fillId="35" borderId="148" xfId="58" applyNumberFormat="1" applyFont="1" applyFill="1" applyBorder="1" applyAlignment="1">
      <alignment horizontal="center" vertical="center" wrapText="1"/>
      <protection/>
    </xf>
    <xf numFmtId="49" fontId="13" fillId="35" borderId="218" xfId="58" applyNumberFormat="1" applyFont="1" applyFill="1" applyBorder="1" applyAlignment="1">
      <alignment horizontal="center" vertical="center" wrapText="1"/>
      <protection/>
    </xf>
    <xf numFmtId="49" fontId="16" fillId="35" borderId="219" xfId="58" applyNumberFormat="1" applyFont="1" applyFill="1" applyBorder="1" applyAlignment="1">
      <alignment horizontal="center" vertical="center" wrapText="1"/>
      <protection/>
    </xf>
    <xf numFmtId="0" fontId="29" fillId="0" borderId="220" xfId="58" applyFont="1" applyBorder="1" applyAlignment="1">
      <alignment horizontal="center" vertical="center" wrapText="1"/>
      <protection/>
    </xf>
    <xf numFmtId="0" fontId="33" fillId="35" borderId="36" xfId="58" applyFont="1" applyFill="1" applyBorder="1" applyAlignment="1">
      <alignment horizontal="center" vertical="center"/>
      <protection/>
    </xf>
    <xf numFmtId="0" fontId="33" fillId="35" borderId="154" xfId="58" applyFont="1" applyFill="1" applyBorder="1" applyAlignment="1">
      <alignment horizontal="center" vertical="center"/>
      <protection/>
    </xf>
    <xf numFmtId="0" fontId="33" fillId="35" borderId="35" xfId="58" applyFont="1" applyFill="1" applyBorder="1" applyAlignment="1">
      <alignment horizontal="center" vertical="center"/>
      <protection/>
    </xf>
    <xf numFmtId="1" fontId="12" fillId="35" borderId="109" xfId="58" applyNumberFormat="1" applyFont="1" applyFill="1" applyBorder="1" applyAlignment="1">
      <alignment horizontal="center" vertical="center" wrapText="1"/>
      <protection/>
    </xf>
    <xf numFmtId="1" fontId="12" fillId="35" borderId="136" xfId="58" applyNumberFormat="1" applyFont="1" applyFill="1" applyBorder="1" applyAlignment="1">
      <alignment horizontal="center" vertical="center" wrapText="1"/>
      <protection/>
    </xf>
    <xf numFmtId="0" fontId="6" fillId="35" borderId="221" xfId="58" applyFont="1" applyFill="1" applyBorder="1" applyAlignment="1">
      <alignment horizontal="center" vertical="center" wrapText="1"/>
      <protection/>
    </xf>
    <xf numFmtId="49" fontId="13" fillId="35" borderId="108" xfId="58" applyNumberFormat="1" applyFont="1" applyFill="1" applyBorder="1" applyAlignment="1">
      <alignment horizontal="center" vertical="center" wrapText="1"/>
      <protection/>
    </xf>
    <xf numFmtId="49" fontId="13" fillId="35" borderId="222" xfId="58" applyNumberFormat="1" applyFont="1" applyFill="1" applyBorder="1" applyAlignment="1">
      <alignment horizontal="center" vertical="center" wrapText="1"/>
      <protection/>
    </xf>
    <xf numFmtId="1" fontId="13" fillId="35" borderId="105" xfId="58" applyNumberFormat="1" applyFont="1" applyFill="1" applyBorder="1" applyAlignment="1">
      <alignment horizontal="center" vertical="center" wrapText="1"/>
      <protection/>
    </xf>
    <xf numFmtId="1" fontId="13" fillId="35" borderId="117" xfId="58" applyNumberFormat="1" applyFont="1" applyFill="1" applyBorder="1" applyAlignment="1">
      <alignment horizontal="center" vertical="center" wrapText="1"/>
      <protection/>
    </xf>
    <xf numFmtId="0" fontId="14" fillId="35" borderId="146" xfId="58" applyFont="1" applyFill="1" applyBorder="1" applyAlignment="1">
      <alignment horizontal="center" vertical="center" wrapText="1"/>
      <protection/>
    </xf>
    <xf numFmtId="0" fontId="16" fillId="35" borderId="18" xfId="58" applyFont="1" applyFill="1" applyBorder="1" applyAlignment="1">
      <alignment horizontal="center" vertical="center"/>
      <protection/>
    </xf>
    <xf numFmtId="0" fontId="16" fillId="35" borderId="0" xfId="58" applyFont="1" applyFill="1" applyBorder="1" applyAlignment="1">
      <alignment horizontal="center" vertical="center"/>
      <protection/>
    </xf>
    <xf numFmtId="0" fontId="16" fillId="35" borderId="17" xfId="58" applyFont="1" applyFill="1" applyBorder="1" applyAlignment="1">
      <alignment horizontal="center" vertical="center"/>
      <protection/>
    </xf>
    <xf numFmtId="1" fontId="12" fillId="35" borderId="40" xfId="58" applyNumberFormat="1" applyFont="1" applyFill="1" applyBorder="1" applyAlignment="1">
      <alignment horizontal="center" vertical="center" wrapText="1"/>
      <protection/>
    </xf>
    <xf numFmtId="1" fontId="12" fillId="35" borderId="145" xfId="58" applyNumberFormat="1" applyFont="1" applyFill="1" applyBorder="1" applyAlignment="1">
      <alignment horizontal="center" vertical="center" wrapText="1"/>
      <protection/>
    </xf>
    <xf numFmtId="0" fontId="6" fillId="35" borderId="53" xfId="58" applyFont="1" applyFill="1" applyBorder="1" applyAlignment="1">
      <alignment horizontal="center" vertical="center" wrapText="1"/>
      <protection/>
    </xf>
    <xf numFmtId="0" fontId="13" fillId="35" borderId="120" xfId="58" applyFont="1" applyFill="1" applyBorder="1" applyAlignment="1">
      <alignment horizontal="center"/>
      <protection/>
    </xf>
    <xf numFmtId="0" fontId="13" fillId="35" borderId="215" xfId="58" applyFont="1" applyFill="1" applyBorder="1" applyAlignment="1">
      <alignment horizontal="center"/>
      <protection/>
    </xf>
    <xf numFmtId="0" fontId="13" fillId="35" borderId="170" xfId="58" applyFont="1" applyFill="1" applyBorder="1" applyAlignment="1">
      <alignment horizontal="center"/>
      <protection/>
    </xf>
    <xf numFmtId="0" fontId="13" fillId="35" borderId="121" xfId="58" applyFont="1" applyFill="1" applyBorder="1" applyAlignment="1">
      <alignment horizontal="center"/>
      <protection/>
    </xf>
    <xf numFmtId="0" fontId="13" fillId="35" borderId="216" xfId="58" applyFont="1" applyFill="1" applyBorder="1" applyAlignment="1">
      <alignment horizontal="center"/>
      <protection/>
    </xf>
    <xf numFmtId="1" fontId="17" fillId="35" borderId="209" xfId="58" applyNumberFormat="1" applyFont="1" applyFill="1" applyBorder="1" applyAlignment="1">
      <alignment horizontal="center" vertical="center" wrapText="1"/>
      <protection/>
    </xf>
    <xf numFmtId="0" fontId="30" fillId="35" borderId="66" xfId="58" applyFont="1" applyFill="1" applyBorder="1" applyAlignment="1">
      <alignment vertical="center"/>
      <protection/>
    </xf>
    <xf numFmtId="0" fontId="30" fillId="35" borderId="210" xfId="58" applyFont="1" applyFill="1" applyBorder="1" applyAlignment="1">
      <alignment vertical="center"/>
      <protection/>
    </xf>
    <xf numFmtId="0" fontId="30" fillId="35" borderId="58" xfId="58" applyFont="1" applyFill="1" applyBorder="1" applyAlignment="1">
      <alignment vertical="center"/>
      <protection/>
    </xf>
    <xf numFmtId="49" fontId="16" fillId="35" borderId="223" xfId="58" applyNumberFormat="1" applyFont="1" applyFill="1" applyBorder="1" applyAlignment="1">
      <alignment horizontal="center" vertical="center" wrapText="1"/>
      <protection/>
    </xf>
    <xf numFmtId="1" fontId="16" fillId="35" borderId="209" xfId="58" applyNumberFormat="1" applyFont="1" applyFill="1" applyBorder="1" applyAlignment="1">
      <alignment horizontal="center" vertical="center" wrapText="1"/>
      <protection/>
    </xf>
    <xf numFmtId="0" fontId="28" fillId="35" borderId="66" xfId="58" applyFont="1" applyFill="1" applyBorder="1" applyAlignment="1">
      <alignment vertical="center"/>
      <protection/>
    </xf>
    <xf numFmtId="0" fontId="28" fillId="35" borderId="210" xfId="58" applyFont="1" applyFill="1" applyBorder="1" applyAlignment="1">
      <alignment vertical="center"/>
      <protection/>
    </xf>
    <xf numFmtId="0" fontId="28" fillId="35" borderId="58" xfId="58" applyFont="1" applyFill="1" applyBorder="1" applyAlignment="1">
      <alignment vertical="center"/>
      <protection/>
    </xf>
    <xf numFmtId="49" fontId="16" fillId="35" borderId="108" xfId="58" applyNumberFormat="1" applyFont="1" applyFill="1" applyBorder="1" applyAlignment="1">
      <alignment horizontal="center" vertical="center" wrapText="1"/>
      <protection/>
    </xf>
    <xf numFmtId="49" fontId="16" fillId="35" borderId="222" xfId="58" applyNumberFormat="1" applyFont="1" applyFill="1" applyBorder="1" applyAlignment="1">
      <alignment horizontal="center" vertical="center" wrapText="1"/>
      <protection/>
    </xf>
    <xf numFmtId="37" fontId="44" fillId="40" borderId="167" xfId="47" applyNumberFormat="1" applyFont="1" applyFill="1" applyBorder="1" applyAlignment="1">
      <alignment horizontal="center"/>
    </xf>
    <xf numFmtId="37" fontId="44" fillId="40" borderId="164" xfId="47" applyNumberFormat="1" applyFont="1" applyFill="1" applyBorder="1" applyAlignment="1">
      <alignment horizontal="center"/>
    </xf>
    <xf numFmtId="49" fontId="16" fillId="35" borderId="167" xfId="58" applyNumberFormat="1" applyFont="1" applyFill="1" applyBorder="1" applyAlignment="1">
      <alignment horizontal="center" vertical="center" wrapText="1"/>
      <protection/>
    </xf>
    <xf numFmtId="49" fontId="16" fillId="35" borderId="197" xfId="58" applyNumberFormat="1" applyFont="1" applyFill="1" applyBorder="1" applyAlignment="1">
      <alignment horizontal="center" vertical="center" wrapText="1"/>
      <protection/>
    </xf>
    <xf numFmtId="49" fontId="16" fillId="35" borderId="164" xfId="58" applyNumberFormat="1" applyFont="1" applyFill="1" applyBorder="1" applyAlignment="1">
      <alignment horizontal="center" vertical="center" wrapText="1"/>
      <protection/>
    </xf>
    <xf numFmtId="49" fontId="16" fillId="35" borderId="224" xfId="58" applyNumberFormat="1" applyFont="1" applyFill="1" applyBorder="1" applyAlignment="1">
      <alignment horizontal="center" vertical="center" wrapText="1"/>
      <protection/>
    </xf>
    <xf numFmtId="1" fontId="16" fillId="35" borderId="225" xfId="58" applyNumberFormat="1" applyFont="1" applyFill="1" applyBorder="1" applyAlignment="1">
      <alignment horizontal="center" vertical="center" wrapText="1"/>
      <protection/>
    </xf>
    <xf numFmtId="1" fontId="16" fillId="35" borderId="137" xfId="58" applyNumberFormat="1" applyFont="1" applyFill="1" applyBorder="1" applyAlignment="1">
      <alignment horizontal="center" vertical="center" wrapText="1"/>
      <protection/>
    </xf>
    <xf numFmtId="1" fontId="16" fillId="35" borderId="226" xfId="58" applyNumberFormat="1" applyFont="1" applyFill="1" applyBorder="1" applyAlignment="1">
      <alignment horizontal="center" vertical="center" wrapText="1"/>
      <protection/>
    </xf>
    <xf numFmtId="0" fontId="17" fillId="35" borderId="227" xfId="58" applyFont="1" applyFill="1" applyBorder="1" applyAlignment="1">
      <alignment horizontal="center"/>
      <protection/>
    </xf>
    <xf numFmtId="0" fontId="17" fillId="35" borderId="119" xfId="58" applyFont="1" applyFill="1" applyBorder="1" applyAlignment="1">
      <alignment horizontal="center"/>
      <protection/>
    </xf>
    <xf numFmtId="0" fontId="17" fillId="35" borderId="228" xfId="58" applyFont="1" applyFill="1" applyBorder="1" applyAlignment="1">
      <alignment horizontal="center"/>
      <protection/>
    </xf>
    <xf numFmtId="0" fontId="17" fillId="35" borderId="229" xfId="58" applyFont="1" applyFill="1" applyBorder="1" applyAlignment="1">
      <alignment horizontal="center"/>
      <protection/>
    </xf>
    <xf numFmtId="1" fontId="16" fillId="35" borderId="230" xfId="58" applyNumberFormat="1" applyFont="1" applyFill="1" applyBorder="1" applyAlignment="1">
      <alignment horizontal="center" vertical="center" wrapText="1"/>
      <protection/>
    </xf>
    <xf numFmtId="1" fontId="16" fillId="35" borderId="231" xfId="58" applyNumberFormat="1" applyFont="1" applyFill="1" applyBorder="1" applyAlignment="1">
      <alignment horizontal="center" vertical="center" wrapText="1"/>
      <protection/>
    </xf>
    <xf numFmtId="49" fontId="16" fillId="35" borderId="161" xfId="58" applyNumberFormat="1" applyFont="1" applyFill="1" applyBorder="1" applyAlignment="1">
      <alignment horizontal="center" vertical="center" wrapText="1"/>
      <protection/>
    </xf>
    <xf numFmtId="49" fontId="13" fillId="35" borderId="232" xfId="58" applyNumberFormat="1" applyFont="1" applyFill="1" applyBorder="1" applyAlignment="1">
      <alignment horizontal="center" vertical="center" wrapText="1"/>
      <protection/>
    </xf>
    <xf numFmtId="0" fontId="3" fillId="0" borderId="233" xfId="64" applyNumberFormat="1" applyFont="1" applyBorder="1" quotePrefix="1">
      <alignment/>
      <protection/>
    </xf>
    <xf numFmtId="3" fontId="3" fillId="0" borderId="234" xfId="64" applyNumberFormat="1" applyFont="1" applyBorder="1">
      <alignment/>
      <protection/>
    </xf>
    <xf numFmtId="3" fontId="3" fillId="0" borderId="235" xfId="64" applyNumberFormat="1" applyFont="1" applyBorder="1">
      <alignment/>
      <protection/>
    </xf>
    <xf numFmtId="10" fontId="3" fillId="0" borderId="236" xfId="64" applyNumberFormat="1" applyFont="1" applyBorder="1">
      <alignment/>
      <protection/>
    </xf>
    <xf numFmtId="2" fontId="3" fillId="0" borderId="237" xfId="64" applyNumberFormat="1" applyFont="1" applyBorder="1" applyAlignment="1">
      <alignment horizontal="right"/>
      <protection/>
    </xf>
    <xf numFmtId="2" fontId="3" fillId="0" borderId="237" xfId="64" applyNumberFormat="1" applyFont="1" applyBorder="1">
      <alignment/>
      <protection/>
    </xf>
    <xf numFmtId="0" fontId="3" fillId="0" borderId="238" xfId="64" applyNumberFormat="1" applyFont="1" applyBorder="1" quotePrefix="1">
      <alignment/>
      <protection/>
    </xf>
    <xf numFmtId="3" fontId="3" fillId="0" borderId="180" xfId="64" applyNumberFormat="1" applyFont="1" applyBorder="1">
      <alignment/>
      <protection/>
    </xf>
    <xf numFmtId="3" fontId="3" fillId="0" borderId="179" xfId="64" applyNumberFormat="1" applyFont="1" applyBorder="1">
      <alignment/>
      <protection/>
    </xf>
    <xf numFmtId="10" fontId="3" fillId="0" borderId="239" xfId="64" applyNumberFormat="1" applyFont="1" applyBorder="1">
      <alignment/>
      <protection/>
    </xf>
    <xf numFmtId="2" fontId="3" fillId="0" borderId="181" xfId="64" applyNumberFormat="1" applyFont="1" applyBorder="1" applyAlignment="1">
      <alignment horizontal="right"/>
      <protection/>
    </xf>
    <xf numFmtId="2" fontId="3" fillId="0" borderId="181" xfId="64" applyNumberFormat="1" applyFont="1" applyBorder="1">
      <alignment/>
      <protection/>
    </xf>
    <xf numFmtId="0" fontId="3" fillId="0" borderId="240" xfId="64" applyNumberFormat="1" applyFont="1" applyBorder="1" quotePrefix="1">
      <alignment/>
      <protection/>
    </xf>
    <xf numFmtId="3" fontId="3" fillId="0" borderId="241" xfId="64" applyNumberFormat="1" applyFont="1" applyBorder="1">
      <alignment/>
      <protection/>
    </xf>
    <xf numFmtId="3" fontId="3" fillId="0" borderId="242" xfId="64" applyNumberFormat="1" applyFont="1" applyBorder="1">
      <alignment/>
      <protection/>
    </xf>
    <xf numFmtId="10" fontId="3" fillId="0" borderId="243" xfId="64" applyNumberFormat="1" applyFont="1" applyBorder="1">
      <alignment/>
      <protection/>
    </xf>
    <xf numFmtId="2" fontId="3" fillId="0" borderId="244" xfId="64" applyNumberFormat="1" applyFont="1" applyBorder="1" applyAlignment="1">
      <alignment horizontal="right"/>
      <protection/>
    </xf>
    <xf numFmtId="2" fontId="3" fillId="0" borderId="244" xfId="64" applyNumberFormat="1" applyFont="1" applyBorder="1">
      <alignment/>
      <protection/>
    </xf>
    <xf numFmtId="0" fontId="3" fillId="0" borderId="245" xfId="64" applyNumberFormat="1" applyFont="1" applyBorder="1" quotePrefix="1">
      <alignment/>
      <protection/>
    </xf>
    <xf numFmtId="3" fontId="3" fillId="0" borderId="114" xfId="64" applyNumberFormat="1" applyFont="1" applyBorder="1">
      <alignment/>
      <protection/>
    </xf>
    <xf numFmtId="3" fontId="3" fillId="0" borderId="131" xfId="64" applyNumberFormat="1" applyFont="1" applyBorder="1">
      <alignment/>
      <protection/>
    </xf>
    <xf numFmtId="10" fontId="3" fillId="0" borderId="113" xfId="64" applyNumberFormat="1" applyFont="1" applyBorder="1">
      <alignment/>
      <protection/>
    </xf>
    <xf numFmtId="2" fontId="3" fillId="0" borderId="115" xfId="64" applyNumberFormat="1" applyFont="1" applyBorder="1" applyAlignment="1">
      <alignment horizontal="right"/>
      <protection/>
    </xf>
    <xf numFmtId="2" fontId="3" fillId="0" borderId="115" xfId="64" applyNumberFormat="1" applyFont="1" applyBorder="1">
      <alignment/>
      <protection/>
    </xf>
    <xf numFmtId="0" fontId="3" fillId="0" borderId="58" xfId="65" applyNumberFormat="1" applyFont="1" applyBorder="1">
      <alignment/>
      <protection/>
    </xf>
    <xf numFmtId="3" fontId="3" fillId="0" borderId="55" xfId="65" applyNumberFormat="1" applyFont="1" applyBorder="1">
      <alignment/>
      <protection/>
    </xf>
    <xf numFmtId="3" fontId="3" fillId="0" borderId="246" xfId="65" applyNumberFormat="1" applyFont="1" applyBorder="1">
      <alignment/>
      <protection/>
    </xf>
    <xf numFmtId="10" fontId="3" fillId="0" borderId="246" xfId="65" applyNumberFormat="1" applyFont="1" applyBorder="1">
      <alignment/>
      <protection/>
    </xf>
    <xf numFmtId="3" fontId="3" fillId="0" borderId="57" xfId="65" applyNumberFormat="1" applyFont="1" applyBorder="1">
      <alignment/>
      <protection/>
    </xf>
    <xf numFmtId="10" fontId="3" fillId="0" borderId="221" xfId="65" applyNumberFormat="1" applyFont="1" applyBorder="1">
      <alignment/>
      <protection/>
    </xf>
    <xf numFmtId="10" fontId="3" fillId="0" borderId="146" xfId="65" applyNumberFormat="1" applyFont="1" applyBorder="1">
      <alignment/>
      <protection/>
    </xf>
    <xf numFmtId="0" fontId="11" fillId="0" borderId="0" xfId="57" applyFont="1" applyFill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102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3438525</xdr:colOff>
      <xdr:row>1</xdr:row>
      <xdr:rowOff>85725</xdr:rowOff>
    </xdr:from>
    <xdr:to>
      <xdr:col>2</xdr:col>
      <xdr:colOff>4257675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1430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104775</xdr:rowOff>
    </xdr:from>
    <xdr:to>
      <xdr:col>17</xdr:col>
      <xdr:colOff>438150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6225"/>
          <a:ext cx="14573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zoomScalePageLayoutView="0" workbookViewId="0" topLeftCell="A7">
      <selection activeCell="A1" sqref="A1"/>
    </sheetView>
  </sheetViews>
  <sheetFormatPr defaultColWidth="11.421875" defaultRowHeight="15"/>
  <cols>
    <col min="1" max="1" width="1.8515625" style="309" customWidth="1"/>
    <col min="2" max="2" width="14.421875" style="309" customWidth="1"/>
    <col min="3" max="3" width="67.421875" style="309" customWidth="1"/>
    <col min="4" max="4" width="2.140625" style="309" customWidth="1"/>
    <col min="5" max="16384" width="11.421875" style="309" customWidth="1"/>
  </cols>
  <sheetData>
    <row r="1" ht="2.25" customHeight="1" thickBot="1">
      <c r="B1" s="308"/>
    </row>
    <row r="2" spans="2:3" ht="11.25" customHeight="1" thickTop="1">
      <c r="B2" s="310"/>
      <c r="C2" s="311"/>
    </row>
    <row r="3" spans="2:3" ht="21.75" customHeight="1">
      <c r="B3" s="312" t="s">
        <v>71</v>
      </c>
      <c r="C3" s="313"/>
    </row>
    <row r="4" spans="2:3" ht="18" customHeight="1">
      <c r="B4" s="314" t="s">
        <v>72</v>
      </c>
      <c r="C4" s="313"/>
    </row>
    <row r="5" spans="2:3" ht="18" customHeight="1">
      <c r="B5" s="315" t="s">
        <v>73</v>
      </c>
      <c r="C5" s="313"/>
    </row>
    <row r="6" spans="2:3" ht="9" customHeight="1">
      <c r="B6" s="316"/>
      <c r="C6" s="313"/>
    </row>
    <row r="7" spans="2:3" ht="3" customHeight="1">
      <c r="B7" s="317"/>
      <c r="C7" s="318"/>
    </row>
    <row r="8" spans="2:5" ht="24">
      <c r="B8" s="491" t="s">
        <v>145</v>
      </c>
      <c r="C8" s="492"/>
      <c r="E8" s="319"/>
    </row>
    <row r="9" spans="2:5" ht="23.25">
      <c r="B9" s="493" t="s">
        <v>37</v>
      </c>
      <c r="C9" s="494"/>
      <c r="E9" s="319"/>
    </row>
    <row r="10" spans="2:3" ht="15.75" customHeight="1">
      <c r="B10" s="495" t="s">
        <v>74</v>
      </c>
      <c r="C10" s="496"/>
    </row>
    <row r="11" spans="2:3" ht="4.5" customHeight="1" thickBot="1">
      <c r="B11" s="320"/>
      <c r="C11" s="321"/>
    </row>
    <row r="12" spans="2:3" ht="19.5" customHeight="1" thickBot="1" thickTop="1">
      <c r="B12" s="351" t="s">
        <v>75</v>
      </c>
      <c r="C12" s="352" t="s">
        <v>133</v>
      </c>
    </row>
    <row r="13" spans="2:3" ht="19.5" customHeight="1" thickTop="1">
      <c r="B13" s="322" t="s">
        <v>76</v>
      </c>
      <c r="C13" s="323" t="s">
        <v>77</v>
      </c>
    </row>
    <row r="14" spans="2:3" ht="19.5" customHeight="1">
      <c r="B14" s="324" t="s">
        <v>78</v>
      </c>
      <c r="C14" s="325" t="s">
        <v>79</v>
      </c>
    </row>
    <row r="15" spans="2:3" ht="19.5" customHeight="1">
      <c r="B15" s="326" t="s">
        <v>80</v>
      </c>
      <c r="C15" s="327" t="s">
        <v>81</v>
      </c>
    </row>
    <row r="16" spans="2:3" ht="19.5" customHeight="1">
      <c r="B16" s="324" t="s">
        <v>82</v>
      </c>
      <c r="C16" s="325" t="s">
        <v>83</v>
      </c>
    </row>
    <row r="17" spans="2:3" ht="19.5" customHeight="1">
      <c r="B17" s="326" t="s">
        <v>84</v>
      </c>
      <c r="C17" s="327" t="s">
        <v>85</v>
      </c>
    </row>
    <row r="18" spans="2:3" ht="19.5" customHeight="1">
      <c r="B18" s="324" t="s">
        <v>86</v>
      </c>
      <c r="C18" s="325" t="s">
        <v>87</v>
      </c>
    </row>
    <row r="19" spans="2:3" ht="19.5" customHeight="1">
      <c r="B19" s="326" t="s">
        <v>88</v>
      </c>
      <c r="C19" s="327" t="s">
        <v>89</v>
      </c>
    </row>
    <row r="20" spans="2:3" ht="19.5" customHeight="1">
      <c r="B20" s="324" t="s">
        <v>90</v>
      </c>
      <c r="C20" s="325" t="s">
        <v>91</v>
      </c>
    </row>
    <row r="21" spans="2:3" ht="19.5" customHeight="1">
      <c r="B21" s="326" t="s">
        <v>92</v>
      </c>
      <c r="C21" s="327" t="s">
        <v>93</v>
      </c>
    </row>
    <row r="22" spans="2:3" ht="19.5" customHeight="1">
      <c r="B22" s="324" t="s">
        <v>94</v>
      </c>
      <c r="C22" s="325" t="s">
        <v>95</v>
      </c>
    </row>
    <row r="23" spans="2:3" ht="20.25" customHeight="1">
      <c r="B23" s="326" t="s">
        <v>96</v>
      </c>
      <c r="C23" s="327" t="s">
        <v>97</v>
      </c>
    </row>
    <row r="24" spans="2:3" ht="20.25" customHeight="1">
      <c r="B24" s="324" t="s">
        <v>98</v>
      </c>
      <c r="C24" s="325" t="s">
        <v>99</v>
      </c>
    </row>
    <row r="25" spans="2:3" ht="20.25" customHeight="1">
      <c r="B25" s="326" t="s">
        <v>100</v>
      </c>
      <c r="C25" s="328" t="s">
        <v>101</v>
      </c>
    </row>
    <row r="26" spans="2:3" ht="20.25" customHeight="1">
      <c r="B26" s="324" t="s">
        <v>102</v>
      </c>
      <c r="C26" s="353" t="s">
        <v>103</v>
      </c>
    </row>
    <row r="27" spans="2:4" ht="20.25" customHeight="1">
      <c r="B27" s="326" t="s">
        <v>113</v>
      </c>
      <c r="C27" s="327" t="s">
        <v>125</v>
      </c>
      <c r="D27" s="361"/>
    </row>
    <row r="28" spans="2:4" ht="20.25" customHeight="1">
      <c r="B28" s="443" t="s">
        <v>114</v>
      </c>
      <c r="C28" s="340" t="s">
        <v>126</v>
      </c>
      <c r="D28" s="361"/>
    </row>
    <row r="29" spans="2:4" ht="20.25" customHeight="1">
      <c r="B29" s="326" t="s">
        <v>115</v>
      </c>
      <c r="C29" s="328" t="s">
        <v>127</v>
      </c>
      <c r="D29" s="361"/>
    </row>
    <row r="30" spans="2:4" ht="20.25" customHeight="1" thickBot="1">
      <c r="B30" s="444" t="s">
        <v>116</v>
      </c>
      <c r="C30" s="341" t="s">
        <v>128</v>
      </c>
      <c r="D30" s="361"/>
    </row>
    <row r="31" s="460" customFormat="1" ht="15" customHeight="1" thickTop="1"/>
    <row r="32" s="460" customFormat="1" ht="13.5">
      <c r="B32" s="709" t="s">
        <v>486</v>
      </c>
    </row>
    <row r="33" s="460" customFormat="1" ht="12.75">
      <c r="B33" s="460" t="s">
        <v>485</v>
      </c>
    </row>
    <row r="34" s="460" customFormat="1" ht="12.75"/>
    <row r="35" spans="1:3" ht="13.5">
      <c r="A35" s="354"/>
      <c r="B35" s="355" t="s">
        <v>134</v>
      </c>
      <c r="C35" s="354"/>
    </row>
    <row r="36" spans="1:3" ht="12.75">
      <c r="A36" s="354"/>
      <c r="B36" s="354" t="s">
        <v>135</v>
      </c>
      <c r="C36" s="354"/>
    </row>
    <row r="37" spans="1:3" ht="12.75">
      <c r="A37" s="354"/>
      <c r="B37" s="354"/>
      <c r="C37" s="354"/>
    </row>
    <row r="38" spans="1:3" ht="13.5">
      <c r="A38" s="354"/>
      <c r="B38" s="355" t="s">
        <v>136</v>
      </c>
      <c r="C38" s="354"/>
    </row>
    <row r="39" spans="1:3" ht="12.75">
      <c r="A39" s="354"/>
      <c r="B39" s="354" t="s">
        <v>137</v>
      </c>
      <c r="C39" s="354"/>
    </row>
    <row r="40" spans="1:3" ht="12.75">
      <c r="A40" s="354"/>
      <c r="B40" s="354"/>
      <c r="C40" s="354"/>
    </row>
    <row r="41" spans="1:3" ht="15">
      <c r="A41" s="354"/>
      <c r="B41" s="356" t="s">
        <v>104</v>
      </c>
      <c r="C41" s="354"/>
    </row>
    <row r="42" spans="1:3" ht="13.5">
      <c r="A42" s="354"/>
      <c r="B42" s="355" t="s">
        <v>138</v>
      </c>
      <c r="C42" s="354"/>
    </row>
    <row r="43" spans="1:3" ht="13.5">
      <c r="A43" s="354"/>
      <c r="B43" s="357" t="s">
        <v>105</v>
      </c>
      <c r="C43" s="354"/>
    </row>
    <row r="44" spans="1:3" ht="12.75">
      <c r="A44" s="354"/>
      <c r="B44" s="358" t="s">
        <v>106</v>
      </c>
      <c r="C44" s="354"/>
    </row>
    <row r="45" spans="1:3" ht="12.75">
      <c r="A45" s="354"/>
      <c r="B45" s="354"/>
      <c r="C45" s="354"/>
    </row>
    <row r="46" spans="1:3" ht="12.75">
      <c r="A46" s="354"/>
      <c r="B46" s="354"/>
      <c r="C46" s="354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6"/>
  <sheetViews>
    <sheetView showGridLines="0" zoomScale="88" zoomScaleNormal="88" zoomScalePageLayoutView="0" workbookViewId="0" topLeftCell="A25">
      <selection activeCell="A55" sqref="A55"/>
    </sheetView>
  </sheetViews>
  <sheetFormatPr defaultColWidth="9.140625" defaultRowHeight="15"/>
  <cols>
    <col min="1" max="1" width="15.8515625" style="165" customWidth="1"/>
    <col min="2" max="2" width="9.8515625" style="165" customWidth="1"/>
    <col min="3" max="3" width="12.00390625" style="165" customWidth="1"/>
    <col min="4" max="4" width="9.140625" style="165" bestFit="1" customWidth="1"/>
    <col min="5" max="5" width="9.7109375" style="165" bestFit="1" customWidth="1"/>
    <col min="6" max="6" width="9.7109375" style="165" customWidth="1"/>
    <col min="7" max="7" width="11.7109375" style="165" customWidth="1"/>
    <col min="8" max="8" width="9.140625" style="165" bestFit="1" customWidth="1"/>
    <col min="9" max="9" width="9.7109375" style="165" bestFit="1" customWidth="1"/>
    <col min="10" max="10" width="10.421875" style="165" customWidth="1"/>
    <col min="11" max="11" width="12.00390625" style="165" customWidth="1"/>
    <col min="12" max="12" width="10.421875" style="165" customWidth="1"/>
    <col min="13" max="13" width="9.7109375" style="165" bestFit="1" customWidth="1"/>
    <col min="14" max="14" width="11.421875" style="165" customWidth="1"/>
    <col min="15" max="15" width="11.57421875" style="165" customWidth="1"/>
    <col min="16" max="17" width="10.28125" style="165" customWidth="1"/>
    <col min="18" max="16384" width="9.140625" style="165" customWidth="1"/>
  </cols>
  <sheetData>
    <row r="1" spans="14:17" ht="19.5" thickBot="1">
      <c r="N1" s="615" t="s">
        <v>27</v>
      </c>
      <c r="O1" s="616"/>
      <c r="P1" s="616"/>
      <c r="Q1" s="617"/>
    </row>
    <row r="2" ht="3.75" customHeight="1" thickBot="1"/>
    <row r="3" spans="1:17" ht="24" customHeight="1" thickTop="1">
      <c r="A3" s="609" t="s">
        <v>51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1"/>
    </row>
    <row r="4" spans="1:17" ht="23.25" customHeight="1" thickBot="1">
      <c r="A4" s="601" t="s">
        <v>37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3"/>
    </row>
    <row r="5" spans="1:17" s="183" customFormat="1" ht="20.25" customHeight="1" thickBot="1">
      <c r="A5" s="612" t="s">
        <v>139</v>
      </c>
      <c r="B5" s="618" t="s">
        <v>35</v>
      </c>
      <c r="C5" s="619"/>
      <c r="D5" s="619"/>
      <c r="E5" s="619"/>
      <c r="F5" s="620"/>
      <c r="G5" s="620"/>
      <c r="H5" s="620"/>
      <c r="I5" s="621"/>
      <c r="J5" s="619" t="s">
        <v>34</v>
      </c>
      <c r="K5" s="619"/>
      <c r="L5" s="619"/>
      <c r="M5" s="619"/>
      <c r="N5" s="619"/>
      <c r="O5" s="619"/>
      <c r="P5" s="619"/>
      <c r="Q5" s="622"/>
    </row>
    <row r="6" spans="1:17" s="447" customFormat="1" ht="28.5" customHeight="1" thickBot="1">
      <c r="A6" s="613"/>
      <c r="B6" s="534" t="s">
        <v>150</v>
      </c>
      <c r="C6" s="535"/>
      <c r="D6" s="536"/>
      <c r="E6" s="532" t="s">
        <v>33</v>
      </c>
      <c r="F6" s="534" t="s">
        <v>151</v>
      </c>
      <c r="G6" s="535"/>
      <c r="H6" s="536"/>
      <c r="I6" s="530" t="s">
        <v>32</v>
      </c>
      <c r="J6" s="534" t="s">
        <v>152</v>
      </c>
      <c r="K6" s="535"/>
      <c r="L6" s="536"/>
      <c r="M6" s="532" t="s">
        <v>33</v>
      </c>
      <c r="N6" s="534" t="s">
        <v>153</v>
      </c>
      <c r="O6" s="535"/>
      <c r="P6" s="536"/>
      <c r="Q6" s="532" t="s">
        <v>32</v>
      </c>
    </row>
    <row r="7" spans="1:17" s="182" customFormat="1" ht="22.5" customHeight="1" thickBot="1">
      <c r="A7" s="614"/>
      <c r="B7" s="109" t="s">
        <v>21</v>
      </c>
      <c r="C7" s="106" t="s">
        <v>20</v>
      </c>
      <c r="D7" s="106" t="s">
        <v>16</v>
      </c>
      <c r="E7" s="533"/>
      <c r="F7" s="109" t="s">
        <v>21</v>
      </c>
      <c r="G7" s="107" t="s">
        <v>20</v>
      </c>
      <c r="H7" s="106" t="s">
        <v>16</v>
      </c>
      <c r="I7" s="531"/>
      <c r="J7" s="109" t="s">
        <v>21</v>
      </c>
      <c r="K7" s="106" t="s">
        <v>20</v>
      </c>
      <c r="L7" s="107" t="s">
        <v>16</v>
      </c>
      <c r="M7" s="533"/>
      <c r="N7" s="108" t="s">
        <v>21</v>
      </c>
      <c r="O7" s="107" t="s">
        <v>20</v>
      </c>
      <c r="P7" s="106" t="s">
        <v>16</v>
      </c>
      <c r="Q7" s="533"/>
    </row>
    <row r="8" spans="1:17" s="184" customFormat="1" ht="18" customHeight="1" thickBot="1">
      <c r="A8" s="191" t="s">
        <v>48</v>
      </c>
      <c r="B8" s="190">
        <f>SUM(B9:B54)</f>
        <v>15249.557999999997</v>
      </c>
      <c r="C8" s="186">
        <f>SUM(C9:C54)</f>
        <v>1550.0459999999996</v>
      </c>
      <c r="D8" s="186">
        <f aca="true" t="shared" si="0" ref="D8:D13">C8+B8</f>
        <v>16799.603999999996</v>
      </c>
      <c r="E8" s="187">
        <f aca="true" t="shared" si="1" ref="E8:E13">D8/$D$8</f>
        <v>1</v>
      </c>
      <c r="F8" s="186">
        <f>SUM(F9:F54)</f>
        <v>12734.114000000001</v>
      </c>
      <c r="G8" s="186">
        <f>SUM(G9:G54)</f>
        <v>1221.941999999999</v>
      </c>
      <c r="H8" s="186">
        <f aca="true" t="shared" si="2" ref="H8:H13">G8+F8</f>
        <v>13956.056</v>
      </c>
      <c r="I8" s="189">
        <f aca="true" t="shared" si="3" ref="I8:I13">(D8/H8-1)</f>
        <v>0.2037501139290352</v>
      </c>
      <c r="J8" s="188">
        <f>SUM(J9:J54)</f>
        <v>118053.65900000001</v>
      </c>
      <c r="K8" s="186">
        <f>SUM(K9:K54)</f>
        <v>10900.782600000088</v>
      </c>
      <c r="L8" s="186">
        <f aca="true" t="shared" si="4" ref="L8:L13">K8+J8</f>
        <v>128954.44160000011</v>
      </c>
      <c r="M8" s="187">
        <f aca="true" t="shared" si="5" ref="M8:M13">(L8/$L$8)</f>
        <v>1</v>
      </c>
      <c r="N8" s="186">
        <f>SUM(N9:N54)</f>
        <v>107593.20600000003</v>
      </c>
      <c r="O8" s="186">
        <f>SUM(O9:O54)</f>
        <v>10226.017000000158</v>
      </c>
      <c r="P8" s="186">
        <f aca="true" t="shared" si="6" ref="P8:P13">O8+N8</f>
        <v>117819.22300000019</v>
      </c>
      <c r="Q8" s="185">
        <f aca="true" t="shared" si="7" ref="Q8:Q13">(L8/P8-1)</f>
        <v>0.09451105105318769</v>
      </c>
    </row>
    <row r="9" spans="1:17" s="166" customFormat="1" ht="18" customHeight="1" thickTop="1">
      <c r="A9" s="173" t="s">
        <v>211</v>
      </c>
      <c r="B9" s="172">
        <v>2226.5280000000002</v>
      </c>
      <c r="C9" s="168">
        <v>341.541</v>
      </c>
      <c r="D9" s="168">
        <f t="shared" si="0"/>
        <v>2568.0690000000004</v>
      </c>
      <c r="E9" s="171">
        <f t="shared" si="1"/>
        <v>0.15286485324296936</v>
      </c>
      <c r="F9" s="169">
        <v>1975.4710000000002</v>
      </c>
      <c r="G9" s="168">
        <v>0.26</v>
      </c>
      <c r="H9" s="168">
        <f t="shared" si="2"/>
        <v>1975.7310000000002</v>
      </c>
      <c r="I9" s="170">
        <f t="shared" si="3"/>
        <v>0.29980700814027816</v>
      </c>
      <c r="J9" s="169">
        <v>18890.52400000001</v>
      </c>
      <c r="K9" s="168">
        <v>1037.4199999999998</v>
      </c>
      <c r="L9" s="168">
        <f t="shared" si="4"/>
        <v>19927.944000000007</v>
      </c>
      <c r="M9" s="170">
        <f t="shared" si="5"/>
        <v>0.15453476245365705</v>
      </c>
      <c r="N9" s="169">
        <v>18379.76499999999</v>
      </c>
      <c r="O9" s="168">
        <v>343.54400000000015</v>
      </c>
      <c r="P9" s="168">
        <f t="shared" si="6"/>
        <v>18723.30899999999</v>
      </c>
      <c r="Q9" s="167">
        <f t="shared" si="7"/>
        <v>0.0643387875508552</v>
      </c>
    </row>
    <row r="10" spans="1:17" s="166" customFormat="1" ht="18" customHeight="1">
      <c r="A10" s="173" t="s">
        <v>212</v>
      </c>
      <c r="B10" s="172">
        <v>2077.2409999999995</v>
      </c>
      <c r="C10" s="168">
        <v>1.643</v>
      </c>
      <c r="D10" s="168">
        <f t="shared" si="0"/>
        <v>2078.8839999999996</v>
      </c>
      <c r="E10" s="171">
        <f t="shared" si="1"/>
        <v>0.12374601210838065</v>
      </c>
      <c r="F10" s="169">
        <v>1532.752</v>
      </c>
      <c r="G10" s="168">
        <v>8.047</v>
      </c>
      <c r="H10" s="168">
        <f t="shared" si="2"/>
        <v>1540.799</v>
      </c>
      <c r="I10" s="170">
        <f t="shared" si="3"/>
        <v>0.3492246555196359</v>
      </c>
      <c r="J10" s="169">
        <v>14932.625999999997</v>
      </c>
      <c r="K10" s="168">
        <v>46.88399999999999</v>
      </c>
      <c r="L10" s="168">
        <f t="shared" si="4"/>
        <v>14979.509999999997</v>
      </c>
      <c r="M10" s="170">
        <f t="shared" si="5"/>
        <v>0.11616125675193482</v>
      </c>
      <c r="N10" s="169">
        <v>13219.701000000003</v>
      </c>
      <c r="O10" s="168">
        <v>23.572999999999997</v>
      </c>
      <c r="P10" s="168">
        <f t="shared" si="6"/>
        <v>13243.274000000003</v>
      </c>
      <c r="Q10" s="167">
        <f t="shared" si="7"/>
        <v>0.13110323021331372</v>
      </c>
    </row>
    <row r="11" spans="1:17" s="166" customFormat="1" ht="18" customHeight="1">
      <c r="A11" s="173" t="s">
        <v>214</v>
      </c>
      <c r="B11" s="172">
        <v>2054.256</v>
      </c>
      <c r="C11" s="168">
        <v>0</v>
      </c>
      <c r="D11" s="168">
        <f t="shared" si="0"/>
        <v>2054.256</v>
      </c>
      <c r="E11" s="171">
        <f t="shared" si="1"/>
        <v>0.12228002517202194</v>
      </c>
      <c r="F11" s="169">
        <v>1699.367</v>
      </c>
      <c r="G11" s="168">
        <v>15.854000000000001</v>
      </c>
      <c r="H11" s="168">
        <f t="shared" si="2"/>
        <v>1715.221</v>
      </c>
      <c r="I11" s="170">
        <f t="shared" si="3"/>
        <v>0.197662575259981</v>
      </c>
      <c r="J11" s="169">
        <v>16129.205000000002</v>
      </c>
      <c r="K11" s="168">
        <v>55.62400000000002</v>
      </c>
      <c r="L11" s="168">
        <f t="shared" si="4"/>
        <v>16184.829000000002</v>
      </c>
      <c r="M11" s="170">
        <f t="shared" si="5"/>
        <v>0.12550811588330735</v>
      </c>
      <c r="N11" s="169">
        <v>14248.92</v>
      </c>
      <c r="O11" s="168">
        <v>160.056</v>
      </c>
      <c r="P11" s="168">
        <f t="shared" si="6"/>
        <v>14408.976</v>
      </c>
      <c r="Q11" s="167">
        <f t="shared" si="7"/>
        <v>0.12324630147208238</v>
      </c>
    </row>
    <row r="12" spans="1:17" s="166" customFormat="1" ht="18" customHeight="1">
      <c r="A12" s="173" t="s">
        <v>238</v>
      </c>
      <c r="B12" s="172">
        <v>1853.7060000000001</v>
      </c>
      <c r="C12" s="168">
        <v>6.302</v>
      </c>
      <c r="D12" s="168">
        <f t="shared" si="0"/>
        <v>1860.008</v>
      </c>
      <c r="E12" s="171">
        <f t="shared" si="1"/>
        <v>0.1107173716713799</v>
      </c>
      <c r="F12" s="169">
        <v>1558.9080000000001</v>
      </c>
      <c r="G12" s="168"/>
      <c r="H12" s="168">
        <f t="shared" si="2"/>
        <v>1558.9080000000001</v>
      </c>
      <c r="I12" s="170">
        <f t="shared" si="3"/>
        <v>0.19314802412971122</v>
      </c>
      <c r="J12" s="169">
        <v>12293.947000000002</v>
      </c>
      <c r="K12" s="168">
        <v>154.612</v>
      </c>
      <c r="L12" s="168">
        <f t="shared" si="4"/>
        <v>12448.559000000001</v>
      </c>
      <c r="M12" s="170">
        <f t="shared" si="5"/>
        <v>0.0965345500747761</v>
      </c>
      <c r="N12" s="169">
        <v>11146.955000000004</v>
      </c>
      <c r="O12" s="168">
        <v>0.96</v>
      </c>
      <c r="P12" s="168">
        <f t="shared" si="6"/>
        <v>11147.915000000003</v>
      </c>
      <c r="Q12" s="167">
        <f t="shared" si="7"/>
        <v>0.11667150314655239</v>
      </c>
    </row>
    <row r="13" spans="1:17" s="166" customFormat="1" ht="18" customHeight="1">
      <c r="A13" s="173" t="s">
        <v>218</v>
      </c>
      <c r="B13" s="172">
        <v>821.4699999999998</v>
      </c>
      <c r="C13" s="168">
        <v>238.005</v>
      </c>
      <c r="D13" s="168">
        <f t="shared" si="0"/>
        <v>1059.475</v>
      </c>
      <c r="E13" s="171">
        <f t="shared" si="1"/>
        <v>0.06306547463856887</v>
      </c>
      <c r="F13" s="169">
        <v>758.4860000000001</v>
      </c>
      <c r="G13" s="168">
        <v>151.16</v>
      </c>
      <c r="H13" s="168">
        <f t="shared" si="2"/>
        <v>909.6460000000001</v>
      </c>
      <c r="I13" s="170">
        <f t="shared" si="3"/>
        <v>0.16471132726357274</v>
      </c>
      <c r="J13" s="169">
        <v>7644.226999999997</v>
      </c>
      <c r="K13" s="168">
        <v>1563.1180000000004</v>
      </c>
      <c r="L13" s="168">
        <f t="shared" si="4"/>
        <v>9207.344999999998</v>
      </c>
      <c r="M13" s="170">
        <f t="shared" si="5"/>
        <v>0.07139998348067748</v>
      </c>
      <c r="N13" s="169">
        <v>6821.425000000001</v>
      </c>
      <c r="O13" s="168">
        <v>1064.79</v>
      </c>
      <c r="P13" s="168">
        <f t="shared" si="6"/>
        <v>7886.215000000001</v>
      </c>
      <c r="Q13" s="167">
        <f t="shared" si="7"/>
        <v>0.16752396428451366</v>
      </c>
    </row>
    <row r="14" spans="1:17" s="166" customFormat="1" ht="18" customHeight="1">
      <c r="A14" s="173" t="s">
        <v>213</v>
      </c>
      <c r="B14" s="172">
        <v>819.7550000000001</v>
      </c>
      <c r="C14" s="168">
        <v>0.813</v>
      </c>
      <c r="D14" s="168">
        <f>C14+B14</f>
        <v>820.5680000000001</v>
      </c>
      <c r="E14" s="171">
        <f>D14/$D$8</f>
        <v>0.048844484667614804</v>
      </c>
      <c r="F14" s="169">
        <v>742.4680000000001</v>
      </c>
      <c r="G14" s="168">
        <v>3.614</v>
      </c>
      <c r="H14" s="168">
        <f>G14+F14</f>
        <v>746.0820000000001</v>
      </c>
      <c r="I14" s="170">
        <f>(D14/H14-1)</f>
        <v>0.09983621103310347</v>
      </c>
      <c r="J14" s="169">
        <v>6396.97</v>
      </c>
      <c r="K14" s="168">
        <v>19.369</v>
      </c>
      <c r="L14" s="168">
        <f>K14+J14</f>
        <v>6416.339</v>
      </c>
      <c r="M14" s="170">
        <f>(L14/$L$8)</f>
        <v>0.04975663436163485</v>
      </c>
      <c r="N14" s="169">
        <v>6097.803</v>
      </c>
      <c r="O14" s="168">
        <v>19.144999999999996</v>
      </c>
      <c r="P14" s="168">
        <f>O14+N14</f>
        <v>6116.948</v>
      </c>
      <c r="Q14" s="167">
        <f>(L14/P14-1)</f>
        <v>0.048944506312625036</v>
      </c>
    </row>
    <row r="15" spans="1:17" s="166" customFormat="1" ht="18" customHeight="1">
      <c r="A15" s="173" t="s">
        <v>215</v>
      </c>
      <c r="B15" s="172">
        <v>488.284</v>
      </c>
      <c r="C15" s="168">
        <v>7.273</v>
      </c>
      <c r="D15" s="168">
        <f>C15+B15</f>
        <v>495.557</v>
      </c>
      <c r="E15" s="171">
        <f>D15/$D$8</f>
        <v>0.029498135789391235</v>
      </c>
      <c r="F15" s="169">
        <v>332.36</v>
      </c>
      <c r="G15" s="168">
        <v>6.5329999999999995</v>
      </c>
      <c r="H15" s="168">
        <f>G15+F15</f>
        <v>338.89300000000003</v>
      </c>
      <c r="I15" s="170">
        <f>(D15/H15-1)</f>
        <v>0.4622816051083969</v>
      </c>
      <c r="J15" s="169">
        <v>3308.81</v>
      </c>
      <c r="K15" s="168">
        <v>50.163000000000004</v>
      </c>
      <c r="L15" s="168">
        <f>K15+J15</f>
        <v>3358.973</v>
      </c>
      <c r="M15" s="170">
        <f>(L15/$L$8)</f>
        <v>0.02604774956429261</v>
      </c>
      <c r="N15" s="169">
        <v>2504.8660000000004</v>
      </c>
      <c r="O15" s="168">
        <v>64.62600000000002</v>
      </c>
      <c r="P15" s="168">
        <f>O15+N15</f>
        <v>2569.4920000000006</v>
      </c>
      <c r="Q15" s="167">
        <f>(L15/P15-1)</f>
        <v>0.3072517836210422</v>
      </c>
    </row>
    <row r="16" spans="1:17" s="166" customFormat="1" ht="18" customHeight="1">
      <c r="A16" s="173" t="s">
        <v>219</v>
      </c>
      <c r="B16" s="172">
        <v>472.68800000000005</v>
      </c>
      <c r="C16" s="168">
        <v>3.476</v>
      </c>
      <c r="D16" s="168">
        <f aca="true" t="shared" si="8" ref="D16:D29">C16+B16</f>
        <v>476.16400000000004</v>
      </c>
      <c r="E16" s="171">
        <f aca="true" t="shared" si="9" ref="E16:E29">D16/$D$8</f>
        <v>0.028343763341088287</v>
      </c>
      <c r="F16" s="169">
        <v>390.541</v>
      </c>
      <c r="G16" s="168">
        <v>0.275</v>
      </c>
      <c r="H16" s="168">
        <f aca="true" t="shared" si="10" ref="H16:H29">G16+F16</f>
        <v>390.816</v>
      </c>
      <c r="I16" s="170">
        <f aca="true" t="shared" si="11" ref="I16:I29">(D16/H16-1)</f>
        <v>0.21838409891099664</v>
      </c>
      <c r="J16" s="169">
        <v>3681.1610000000005</v>
      </c>
      <c r="K16" s="168">
        <v>23.797000000000004</v>
      </c>
      <c r="L16" s="168">
        <f aca="true" t="shared" si="12" ref="L16:L29">K16+J16</f>
        <v>3704.9580000000005</v>
      </c>
      <c r="M16" s="170">
        <f aca="true" t="shared" si="13" ref="M16:M29">(L16/$L$8)</f>
        <v>0.028730751372583956</v>
      </c>
      <c r="N16" s="169">
        <v>2832.6790000000005</v>
      </c>
      <c r="O16" s="168">
        <v>6.712999999999998</v>
      </c>
      <c r="P16" s="168">
        <f aca="true" t="shared" si="14" ref="P16:P29">O16+N16</f>
        <v>2839.3920000000007</v>
      </c>
      <c r="Q16" s="167">
        <f aca="true" t="shared" si="15" ref="Q16:Q29">(L16/P16-1)</f>
        <v>0.3048420225174966</v>
      </c>
    </row>
    <row r="17" spans="1:17" s="166" customFormat="1" ht="18" customHeight="1">
      <c r="A17" s="173" t="s">
        <v>217</v>
      </c>
      <c r="B17" s="172">
        <v>418.93499999999995</v>
      </c>
      <c r="C17" s="168">
        <v>0.1</v>
      </c>
      <c r="D17" s="168">
        <f t="shared" si="8"/>
        <v>419.03499999999997</v>
      </c>
      <c r="E17" s="171">
        <f t="shared" si="9"/>
        <v>0.02494314746942845</v>
      </c>
      <c r="F17" s="169">
        <v>311.16799999999995</v>
      </c>
      <c r="G17" s="168">
        <v>0.66</v>
      </c>
      <c r="H17" s="168">
        <f t="shared" si="10"/>
        <v>311.828</v>
      </c>
      <c r="I17" s="170">
        <f t="shared" si="11"/>
        <v>0.343801711199764</v>
      </c>
      <c r="J17" s="169">
        <v>2970.696</v>
      </c>
      <c r="K17" s="168">
        <v>7.438999999999999</v>
      </c>
      <c r="L17" s="168">
        <f t="shared" si="12"/>
        <v>2978.1349999999998</v>
      </c>
      <c r="M17" s="170">
        <f t="shared" si="13"/>
        <v>0.02309447400995917</v>
      </c>
      <c r="N17" s="169">
        <v>2856.756</v>
      </c>
      <c r="O17" s="168">
        <v>5.5520000000000005</v>
      </c>
      <c r="P17" s="168">
        <f t="shared" si="14"/>
        <v>2862.308</v>
      </c>
      <c r="Q17" s="167">
        <f t="shared" si="15"/>
        <v>0.04046629503184129</v>
      </c>
    </row>
    <row r="18" spans="1:17" s="166" customFormat="1" ht="18" customHeight="1">
      <c r="A18" s="173" t="s">
        <v>216</v>
      </c>
      <c r="B18" s="172">
        <v>325.33299999999997</v>
      </c>
      <c r="C18" s="168">
        <v>0.962</v>
      </c>
      <c r="D18" s="168">
        <f t="shared" si="8"/>
        <v>326.29499999999996</v>
      </c>
      <c r="E18" s="171">
        <f t="shared" si="9"/>
        <v>0.01942277925122521</v>
      </c>
      <c r="F18" s="169">
        <v>255.90299999999996</v>
      </c>
      <c r="G18" s="168">
        <v>2.591</v>
      </c>
      <c r="H18" s="168">
        <f t="shared" si="10"/>
        <v>258.49399999999997</v>
      </c>
      <c r="I18" s="170">
        <f t="shared" si="11"/>
        <v>0.2622923549482774</v>
      </c>
      <c r="J18" s="169">
        <v>2306.047</v>
      </c>
      <c r="K18" s="168">
        <v>6.2749999999999995</v>
      </c>
      <c r="L18" s="168">
        <f t="shared" si="12"/>
        <v>2312.322</v>
      </c>
      <c r="M18" s="170">
        <f t="shared" si="13"/>
        <v>0.017931309471080664</v>
      </c>
      <c r="N18" s="169">
        <v>1882.3589999999997</v>
      </c>
      <c r="O18" s="168">
        <v>8.354</v>
      </c>
      <c r="P18" s="168">
        <f t="shared" si="14"/>
        <v>1890.7129999999997</v>
      </c>
      <c r="Q18" s="167">
        <f t="shared" si="15"/>
        <v>0.22298942250886333</v>
      </c>
    </row>
    <row r="19" spans="1:17" s="166" customFormat="1" ht="18" customHeight="1">
      <c r="A19" s="173" t="s">
        <v>237</v>
      </c>
      <c r="B19" s="172">
        <v>261.017</v>
      </c>
      <c r="C19" s="168">
        <v>0</v>
      </c>
      <c r="D19" s="168">
        <f t="shared" si="8"/>
        <v>261.017</v>
      </c>
      <c r="E19" s="171">
        <f t="shared" si="9"/>
        <v>0.015537092421940426</v>
      </c>
      <c r="F19" s="169">
        <v>102.482</v>
      </c>
      <c r="G19" s="168">
        <v>0.014</v>
      </c>
      <c r="H19" s="168">
        <f t="shared" si="10"/>
        <v>102.496</v>
      </c>
      <c r="I19" s="170">
        <f t="shared" si="11"/>
        <v>1.5466066968467063</v>
      </c>
      <c r="J19" s="169">
        <v>1324.394</v>
      </c>
      <c r="K19" s="168">
        <v>0.787</v>
      </c>
      <c r="L19" s="168">
        <f t="shared" si="12"/>
        <v>1325.181</v>
      </c>
      <c r="M19" s="170">
        <f t="shared" si="13"/>
        <v>0.01027635018660729</v>
      </c>
      <c r="N19" s="169">
        <v>736.8579999999998</v>
      </c>
      <c r="O19" s="168">
        <v>0.05499999999999999</v>
      </c>
      <c r="P19" s="168">
        <f t="shared" si="14"/>
        <v>736.9129999999998</v>
      </c>
      <c r="Q19" s="167">
        <f t="shared" si="15"/>
        <v>0.7982869076810972</v>
      </c>
    </row>
    <row r="20" spans="1:17" s="166" customFormat="1" ht="18" customHeight="1">
      <c r="A20" s="173" t="s">
        <v>222</v>
      </c>
      <c r="B20" s="172">
        <v>229.823</v>
      </c>
      <c r="C20" s="168">
        <v>0</v>
      </c>
      <c r="D20" s="168">
        <f t="shared" si="8"/>
        <v>229.823</v>
      </c>
      <c r="E20" s="171">
        <f t="shared" si="9"/>
        <v>0.013680262939531198</v>
      </c>
      <c r="F20" s="169">
        <v>261.673</v>
      </c>
      <c r="G20" s="168">
        <v>0.02</v>
      </c>
      <c r="H20" s="168">
        <f t="shared" si="10"/>
        <v>261.693</v>
      </c>
      <c r="I20" s="170">
        <f t="shared" si="11"/>
        <v>-0.12178392238233338</v>
      </c>
      <c r="J20" s="169">
        <v>2339.6369999999997</v>
      </c>
      <c r="K20" s="168">
        <v>18.857</v>
      </c>
      <c r="L20" s="168">
        <f t="shared" si="12"/>
        <v>2358.4939999999997</v>
      </c>
      <c r="M20" s="170">
        <f t="shared" si="13"/>
        <v>0.018289358402370823</v>
      </c>
      <c r="N20" s="169">
        <v>1694.7240000000002</v>
      </c>
      <c r="O20" s="168">
        <v>0.7050000000000001</v>
      </c>
      <c r="P20" s="168">
        <f t="shared" si="14"/>
        <v>1695.429</v>
      </c>
      <c r="Q20" s="167">
        <f t="shared" si="15"/>
        <v>0.3910898067686701</v>
      </c>
    </row>
    <row r="21" spans="1:17" s="166" customFormat="1" ht="18" customHeight="1">
      <c r="A21" s="173" t="s">
        <v>221</v>
      </c>
      <c r="B21" s="172">
        <v>197.38299999999998</v>
      </c>
      <c r="C21" s="168">
        <v>3.615</v>
      </c>
      <c r="D21" s="168">
        <f t="shared" si="8"/>
        <v>200.998</v>
      </c>
      <c r="E21" s="171">
        <f t="shared" si="9"/>
        <v>0.011964448685814264</v>
      </c>
      <c r="F21" s="169">
        <v>137.971</v>
      </c>
      <c r="G21" s="168">
        <v>8.894</v>
      </c>
      <c r="H21" s="168">
        <f t="shared" si="10"/>
        <v>146.865</v>
      </c>
      <c r="I21" s="170">
        <f t="shared" si="11"/>
        <v>0.3685902018860858</v>
      </c>
      <c r="J21" s="169">
        <v>1437.1909999999998</v>
      </c>
      <c r="K21" s="168">
        <v>22.232</v>
      </c>
      <c r="L21" s="168">
        <f t="shared" si="12"/>
        <v>1459.4229999999998</v>
      </c>
      <c r="M21" s="170">
        <f t="shared" si="13"/>
        <v>0.011317353492382526</v>
      </c>
      <c r="N21" s="169">
        <v>1156.059</v>
      </c>
      <c r="O21" s="168">
        <v>34.754000000000005</v>
      </c>
      <c r="P21" s="168">
        <f t="shared" si="14"/>
        <v>1190.8129999999999</v>
      </c>
      <c r="Q21" s="167">
        <f t="shared" si="15"/>
        <v>0.2255685821367419</v>
      </c>
    </row>
    <row r="22" spans="1:17" s="166" customFormat="1" ht="18" customHeight="1">
      <c r="A22" s="173" t="s">
        <v>234</v>
      </c>
      <c r="B22" s="172">
        <v>196.70799999999997</v>
      </c>
      <c r="C22" s="168">
        <v>0.01</v>
      </c>
      <c r="D22" s="168">
        <f t="shared" si="8"/>
        <v>196.71799999999996</v>
      </c>
      <c r="E22" s="171">
        <f t="shared" si="9"/>
        <v>0.011709680775808765</v>
      </c>
      <c r="F22" s="169">
        <v>169.60100000000003</v>
      </c>
      <c r="G22" s="168"/>
      <c r="H22" s="168">
        <f t="shared" si="10"/>
        <v>169.60100000000003</v>
      </c>
      <c r="I22" s="170">
        <f t="shared" si="11"/>
        <v>0.15988702896798923</v>
      </c>
      <c r="J22" s="169">
        <v>1586.1270000000002</v>
      </c>
      <c r="K22" s="168">
        <v>6.375</v>
      </c>
      <c r="L22" s="168">
        <f t="shared" si="12"/>
        <v>1592.5020000000002</v>
      </c>
      <c r="M22" s="170">
        <f t="shared" si="13"/>
        <v>0.012349338109188469</v>
      </c>
      <c r="N22" s="169">
        <v>1282.9749999999997</v>
      </c>
      <c r="O22" s="168">
        <v>5.26</v>
      </c>
      <c r="P22" s="168">
        <f t="shared" si="14"/>
        <v>1288.2349999999997</v>
      </c>
      <c r="Q22" s="167">
        <f t="shared" si="15"/>
        <v>0.23618904935823082</v>
      </c>
    </row>
    <row r="23" spans="1:17" s="166" customFormat="1" ht="18" customHeight="1">
      <c r="A23" s="173" t="s">
        <v>223</v>
      </c>
      <c r="B23" s="172">
        <v>160.523</v>
      </c>
      <c r="C23" s="168">
        <v>2.061</v>
      </c>
      <c r="D23" s="168">
        <f t="shared" si="8"/>
        <v>162.584</v>
      </c>
      <c r="E23" s="171">
        <f t="shared" si="9"/>
        <v>0.009677847168302302</v>
      </c>
      <c r="F23" s="169">
        <v>119.51400000000001</v>
      </c>
      <c r="G23" s="168">
        <v>15.267999999999999</v>
      </c>
      <c r="H23" s="168">
        <f t="shared" si="10"/>
        <v>134.782</v>
      </c>
      <c r="I23" s="170">
        <f t="shared" si="11"/>
        <v>0.20627383478506034</v>
      </c>
      <c r="J23" s="169">
        <v>1006.81</v>
      </c>
      <c r="K23" s="168">
        <v>34.947</v>
      </c>
      <c r="L23" s="168">
        <f t="shared" si="12"/>
        <v>1041.757</v>
      </c>
      <c r="M23" s="170">
        <f t="shared" si="13"/>
        <v>0.008078488705580183</v>
      </c>
      <c r="N23" s="169">
        <v>902.0810000000002</v>
      </c>
      <c r="O23" s="168">
        <v>162.70299999999992</v>
      </c>
      <c r="P23" s="168">
        <f t="shared" si="14"/>
        <v>1064.784</v>
      </c>
      <c r="Q23" s="167">
        <f t="shared" si="15"/>
        <v>-0.021625982358863483</v>
      </c>
    </row>
    <row r="24" spans="1:17" s="166" customFormat="1" ht="18" customHeight="1">
      <c r="A24" s="173" t="s">
        <v>227</v>
      </c>
      <c r="B24" s="172">
        <v>151.52800000000002</v>
      </c>
      <c r="C24" s="168">
        <v>0</v>
      </c>
      <c r="D24" s="168">
        <f t="shared" si="8"/>
        <v>151.52800000000002</v>
      </c>
      <c r="E24" s="171">
        <f t="shared" si="9"/>
        <v>0.009019736417596513</v>
      </c>
      <c r="F24" s="169">
        <v>86.164</v>
      </c>
      <c r="G24" s="168"/>
      <c r="H24" s="168">
        <f t="shared" si="10"/>
        <v>86.164</v>
      </c>
      <c r="I24" s="170">
        <f t="shared" si="11"/>
        <v>0.7585998792999398</v>
      </c>
      <c r="J24" s="169">
        <v>1063.2369999999999</v>
      </c>
      <c r="K24" s="168">
        <v>0.9870000000000001</v>
      </c>
      <c r="L24" s="168">
        <f t="shared" si="12"/>
        <v>1064.224</v>
      </c>
      <c r="M24" s="170">
        <f t="shared" si="13"/>
        <v>0.008252713026365422</v>
      </c>
      <c r="N24" s="169">
        <v>777.8490000000002</v>
      </c>
      <c r="O24" s="168">
        <v>7.2700000000000005</v>
      </c>
      <c r="P24" s="168">
        <f t="shared" si="14"/>
        <v>785.1190000000001</v>
      </c>
      <c r="Q24" s="167">
        <f t="shared" si="15"/>
        <v>0.3554938805454966</v>
      </c>
    </row>
    <row r="25" spans="1:17" s="166" customFormat="1" ht="18" customHeight="1">
      <c r="A25" s="173" t="s">
        <v>225</v>
      </c>
      <c r="B25" s="172">
        <v>145.461</v>
      </c>
      <c r="C25" s="168">
        <v>0</v>
      </c>
      <c r="D25" s="168">
        <f t="shared" si="8"/>
        <v>145.461</v>
      </c>
      <c r="E25" s="171">
        <f t="shared" si="9"/>
        <v>0.008658596952642457</v>
      </c>
      <c r="F25" s="169">
        <v>192.981</v>
      </c>
      <c r="G25" s="168">
        <v>0.24</v>
      </c>
      <c r="H25" s="168">
        <f t="shared" si="10"/>
        <v>193.221</v>
      </c>
      <c r="I25" s="170">
        <f t="shared" si="11"/>
        <v>-0.24717810175912547</v>
      </c>
      <c r="J25" s="169">
        <v>1591.3879999999997</v>
      </c>
      <c r="K25" s="168">
        <v>2.812</v>
      </c>
      <c r="L25" s="168">
        <f t="shared" si="12"/>
        <v>1594.1999999999996</v>
      </c>
      <c r="M25" s="170">
        <f t="shared" si="13"/>
        <v>0.012362505550177174</v>
      </c>
      <c r="N25" s="169">
        <v>1807.8649999999998</v>
      </c>
      <c r="O25" s="168">
        <v>0.8999999999999999</v>
      </c>
      <c r="P25" s="168">
        <f t="shared" si="14"/>
        <v>1808.7649999999999</v>
      </c>
      <c r="Q25" s="167">
        <f t="shared" si="15"/>
        <v>-0.11862513925247353</v>
      </c>
    </row>
    <row r="26" spans="1:17" s="166" customFormat="1" ht="18" customHeight="1">
      <c r="A26" s="173" t="s">
        <v>229</v>
      </c>
      <c r="B26" s="172">
        <v>108.662</v>
      </c>
      <c r="C26" s="168">
        <v>31.615000000000002</v>
      </c>
      <c r="D26" s="168">
        <f t="shared" si="8"/>
        <v>140.27700000000002</v>
      </c>
      <c r="E26" s="171">
        <f t="shared" si="9"/>
        <v>0.008350018250430191</v>
      </c>
      <c r="F26" s="169">
        <v>104.609</v>
      </c>
      <c r="G26" s="168">
        <v>24.022</v>
      </c>
      <c r="H26" s="168">
        <f t="shared" si="10"/>
        <v>128.631</v>
      </c>
      <c r="I26" s="170">
        <f t="shared" si="11"/>
        <v>0.09053805070317433</v>
      </c>
      <c r="J26" s="169">
        <v>1049.039</v>
      </c>
      <c r="K26" s="168">
        <v>287.43500000000006</v>
      </c>
      <c r="L26" s="168">
        <f t="shared" si="12"/>
        <v>1336.4740000000002</v>
      </c>
      <c r="M26" s="170">
        <f t="shared" si="13"/>
        <v>0.010363923750261883</v>
      </c>
      <c r="N26" s="169">
        <v>856.518</v>
      </c>
      <c r="O26" s="168">
        <v>207.90000000000006</v>
      </c>
      <c r="P26" s="168">
        <f t="shared" si="14"/>
        <v>1064.4180000000001</v>
      </c>
      <c r="Q26" s="167">
        <f t="shared" si="15"/>
        <v>0.2555913184482037</v>
      </c>
    </row>
    <row r="27" spans="1:17" s="166" customFormat="1" ht="18" customHeight="1">
      <c r="A27" s="173" t="s">
        <v>248</v>
      </c>
      <c r="B27" s="172">
        <v>97.7</v>
      </c>
      <c r="C27" s="168">
        <v>0.26</v>
      </c>
      <c r="D27" s="168">
        <f t="shared" si="8"/>
        <v>97.96000000000001</v>
      </c>
      <c r="E27" s="171">
        <f t="shared" si="9"/>
        <v>0.005831089828069759</v>
      </c>
      <c r="F27" s="169">
        <v>119.918</v>
      </c>
      <c r="G27" s="168">
        <v>1.7970000000000002</v>
      </c>
      <c r="H27" s="168">
        <f t="shared" si="10"/>
        <v>121.715</v>
      </c>
      <c r="I27" s="170">
        <f t="shared" si="11"/>
        <v>-0.19516904243519695</v>
      </c>
      <c r="J27" s="169">
        <v>992.131</v>
      </c>
      <c r="K27" s="168">
        <v>11.79</v>
      </c>
      <c r="L27" s="168">
        <f t="shared" si="12"/>
        <v>1003.9209999999999</v>
      </c>
      <c r="M27" s="170">
        <f t="shared" si="13"/>
        <v>0.007785082759026108</v>
      </c>
      <c r="N27" s="169">
        <v>1142.2419999999997</v>
      </c>
      <c r="O27" s="168">
        <v>14.822000000000005</v>
      </c>
      <c r="P27" s="168">
        <f t="shared" si="14"/>
        <v>1157.0639999999999</v>
      </c>
      <c r="Q27" s="167">
        <f t="shared" si="15"/>
        <v>-0.13235482220516748</v>
      </c>
    </row>
    <row r="28" spans="1:17" s="166" customFormat="1" ht="18" customHeight="1">
      <c r="A28" s="173" t="s">
        <v>226</v>
      </c>
      <c r="B28" s="172">
        <v>49.419000000000004</v>
      </c>
      <c r="C28" s="168">
        <v>31.268</v>
      </c>
      <c r="D28" s="168">
        <f t="shared" si="8"/>
        <v>80.68700000000001</v>
      </c>
      <c r="E28" s="171">
        <f t="shared" si="9"/>
        <v>0.004802910830517197</v>
      </c>
      <c r="F28" s="169">
        <v>34.927</v>
      </c>
      <c r="G28" s="168">
        <v>24.762</v>
      </c>
      <c r="H28" s="168">
        <f t="shared" si="10"/>
        <v>59.689</v>
      </c>
      <c r="I28" s="170">
        <f t="shared" si="11"/>
        <v>0.35179011208095323</v>
      </c>
      <c r="J28" s="169">
        <v>524.549</v>
      </c>
      <c r="K28" s="168">
        <v>190.576</v>
      </c>
      <c r="L28" s="168">
        <f t="shared" si="12"/>
        <v>715.125</v>
      </c>
      <c r="M28" s="170">
        <f t="shared" si="13"/>
        <v>0.005545563154918112</v>
      </c>
      <c r="N28" s="169">
        <v>618.0570000000001</v>
      </c>
      <c r="O28" s="168">
        <v>230.461</v>
      </c>
      <c r="P28" s="168">
        <f t="shared" si="14"/>
        <v>848.5180000000001</v>
      </c>
      <c r="Q28" s="167">
        <f t="shared" si="15"/>
        <v>-0.1572070362679402</v>
      </c>
    </row>
    <row r="29" spans="1:17" s="166" customFormat="1" ht="18" customHeight="1">
      <c r="A29" s="173" t="s">
        <v>244</v>
      </c>
      <c r="B29" s="172">
        <v>74.969</v>
      </c>
      <c r="C29" s="168">
        <v>3.003</v>
      </c>
      <c r="D29" s="168">
        <f t="shared" si="8"/>
        <v>77.972</v>
      </c>
      <c r="E29" s="171">
        <f t="shared" si="9"/>
        <v>0.004641299878259036</v>
      </c>
      <c r="F29" s="169">
        <v>43.856</v>
      </c>
      <c r="G29" s="168"/>
      <c r="H29" s="168">
        <f t="shared" si="10"/>
        <v>43.856</v>
      </c>
      <c r="I29" s="170">
        <f t="shared" si="11"/>
        <v>0.7779095220722363</v>
      </c>
      <c r="J29" s="169">
        <v>528.506</v>
      </c>
      <c r="K29" s="168">
        <v>12.984</v>
      </c>
      <c r="L29" s="168">
        <f t="shared" si="12"/>
        <v>541.49</v>
      </c>
      <c r="M29" s="170">
        <f t="shared" si="13"/>
        <v>0.004199079871010814</v>
      </c>
      <c r="N29" s="169">
        <v>456.788</v>
      </c>
      <c r="O29" s="168">
        <v>11.052999999999999</v>
      </c>
      <c r="P29" s="168">
        <f t="shared" si="14"/>
        <v>467.841</v>
      </c>
      <c r="Q29" s="167">
        <f t="shared" si="15"/>
        <v>0.15742314162290172</v>
      </c>
    </row>
    <row r="30" spans="1:17" s="166" customFormat="1" ht="18" customHeight="1">
      <c r="A30" s="173" t="s">
        <v>224</v>
      </c>
      <c r="B30" s="172">
        <v>75.981</v>
      </c>
      <c r="C30" s="168">
        <v>0</v>
      </c>
      <c r="D30" s="168">
        <f>C30+B30</f>
        <v>75.981</v>
      </c>
      <c r="E30" s="171">
        <f>D30/$D$8</f>
        <v>0.004522785179936385</v>
      </c>
      <c r="F30" s="169">
        <v>32.25</v>
      </c>
      <c r="G30" s="168">
        <v>6</v>
      </c>
      <c r="H30" s="168">
        <f>G30+F30</f>
        <v>38.25</v>
      </c>
      <c r="I30" s="170">
        <f>(D30/H30-1)</f>
        <v>0.9864313725490195</v>
      </c>
      <c r="J30" s="169">
        <v>487.07800000000003</v>
      </c>
      <c r="K30" s="168">
        <v>31.276000000000003</v>
      </c>
      <c r="L30" s="168">
        <f>K30+J30</f>
        <v>518.354</v>
      </c>
      <c r="M30" s="170">
        <f>(L30/$L$8)</f>
        <v>0.004019667671532143</v>
      </c>
      <c r="N30" s="169">
        <v>310.76799999999986</v>
      </c>
      <c r="O30" s="168">
        <v>30.55</v>
      </c>
      <c r="P30" s="168">
        <f>O30+N30</f>
        <v>341.31799999999987</v>
      </c>
      <c r="Q30" s="167">
        <f>(L30/P30-1)</f>
        <v>0.5186834564833973</v>
      </c>
    </row>
    <row r="31" spans="1:17" s="166" customFormat="1" ht="18" customHeight="1">
      <c r="A31" s="173" t="s">
        <v>220</v>
      </c>
      <c r="B31" s="172">
        <v>71.356</v>
      </c>
      <c r="C31" s="168">
        <v>0</v>
      </c>
      <c r="D31" s="168">
        <f>C31+B31</f>
        <v>71.356</v>
      </c>
      <c r="E31" s="171">
        <f>D31/$D$8</f>
        <v>0.0042474810715776405</v>
      </c>
      <c r="F31" s="169">
        <v>42.31</v>
      </c>
      <c r="G31" s="168">
        <v>0.045</v>
      </c>
      <c r="H31" s="168">
        <f>G31+F31</f>
        <v>42.355000000000004</v>
      </c>
      <c r="I31" s="170">
        <f>(D31/H31-1)</f>
        <v>0.6847125486955492</v>
      </c>
      <c r="J31" s="169">
        <v>523.761</v>
      </c>
      <c r="K31" s="168">
        <v>0.008</v>
      </c>
      <c r="L31" s="168">
        <f>K31+J31</f>
        <v>523.769</v>
      </c>
      <c r="M31" s="170">
        <f>(L31/$L$8)</f>
        <v>0.004061659245709917</v>
      </c>
      <c r="N31" s="169">
        <v>470.65399999999994</v>
      </c>
      <c r="O31" s="168">
        <v>1.4329999999999996</v>
      </c>
      <c r="P31" s="168">
        <f>O31+N31</f>
        <v>472.08699999999993</v>
      </c>
      <c r="Q31" s="167">
        <f>(L31/P31-1)</f>
        <v>0.10947558394956869</v>
      </c>
    </row>
    <row r="32" spans="1:17" s="166" customFormat="1" ht="18" customHeight="1">
      <c r="A32" s="173" t="s">
        <v>228</v>
      </c>
      <c r="B32" s="172">
        <v>53.522000000000006</v>
      </c>
      <c r="C32" s="168">
        <v>0.35</v>
      </c>
      <c r="D32" s="168">
        <f>C32+B32</f>
        <v>53.87200000000001</v>
      </c>
      <c r="E32" s="171">
        <f>D32/$D$8</f>
        <v>0.003206742254162659</v>
      </c>
      <c r="F32" s="169">
        <v>43.358999999999995</v>
      </c>
      <c r="G32" s="168"/>
      <c r="H32" s="168">
        <f>G32+F32</f>
        <v>43.358999999999995</v>
      </c>
      <c r="I32" s="170">
        <f>(D32/H32-1)</f>
        <v>0.24246407896861122</v>
      </c>
      <c r="J32" s="169">
        <v>403.143</v>
      </c>
      <c r="K32" s="168">
        <v>0.35</v>
      </c>
      <c r="L32" s="168">
        <f>K32+J32</f>
        <v>403.493</v>
      </c>
      <c r="M32" s="170">
        <f>(L32/$L$8)</f>
        <v>0.003128957754332982</v>
      </c>
      <c r="N32" s="169">
        <v>243.802</v>
      </c>
      <c r="O32" s="168">
        <v>0.8799999999999999</v>
      </c>
      <c r="P32" s="168">
        <f>O32+N32</f>
        <v>244.682</v>
      </c>
      <c r="Q32" s="167">
        <f>(L32/P32-1)</f>
        <v>0.6490506044580313</v>
      </c>
    </row>
    <row r="33" spans="1:17" s="166" customFormat="1" ht="18" customHeight="1">
      <c r="A33" s="173" t="s">
        <v>235</v>
      </c>
      <c r="B33" s="172">
        <v>36.708</v>
      </c>
      <c r="C33" s="168">
        <v>4.978</v>
      </c>
      <c r="D33" s="168">
        <f>C33+B33</f>
        <v>41.686</v>
      </c>
      <c r="E33" s="171">
        <f>D33/$D$8</f>
        <v>0.002481368013198407</v>
      </c>
      <c r="F33" s="169">
        <v>31.039</v>
      </c>
      <c r="G33" s="168">
        <v>13.115999999999998</v>
      </c>
      <c r="H33" s="168">
        <f>G33+F33</f>
        <v>44.155</v>
      </c>
      <c r="I33" s="170">
        <f>(D33/H33-1)</f>
        <v>-0.055916657230211775</v>
      </c>
      <c r="J33" s="169">
        <v>284.34</v>
      </c>
      <c r="K33" s="168">
        <v>64.54300000000002</v>
      </c>
      <c r="L33" s="168">
        <f>K33+J33</f>
        <v>348.883</v>
      </c>
      <c r="M33" s="170">
        <f>(L33/$L$8)</f>
        <v>0.0027054748612862023</v>
      </c>
      <c r="N33" s="169">
        <v>277.27200000000005</v>
      </c>
      <c r="O33" s="168">
        <v>53.126000000000005</v>
      </c>
      <c r="P33" s="168">
        <f>O33+N33</f>
        <v>330.398</v>
      </c>
      <c r="Q33" s="167">
        <f>(L33/P33-1)</f>
        <v>0.0559476752280581</v>
      </c>
    </row>
    <row r="34" spans="1:17" s="166" customFormat="1" ht="18" customHeight="1">
      <c r="A34" s="173" t="s">
        <v>243</v>
      </c>
      <c r="B34" s="172">
        <v>36.347</v>
      </c>
      <c r="C34" s="168">
        <v>0</v>
      </c>
      <c r="D34" s="168">
        <f>C34+B34</f>
        <v>36.347</v>
      </c>
      <c r="E34" s="171">
        <f>D34/$D$8</f>
        <v>0.002163562903030334</v>
      </c>
      <c r="F34" s="169">
        <v>32.221000000000004</v>
      </c>
      <c r="G34" s="168"/>
      <c r="H34" s="168">
        <f>G34+F34</f>
        <v>32.221000000000004</v>
      </c>
      <c r="I34" s="170">
        <f>(D34/H34-1)</f>
        <v>0.1280531330498742</v>
      </c>
      <c r="J34" s="169">
        <v>323.1330000000001</v>
      </c>
      <c r="K34" s="168">
        <v>0.3</v>
      </c>
      <c r="L34" s="168">
        <f>K34+J34</f>
        <v>323.4330000000001</v>
      </c>
      <c r="M34" s="170">
        <f>(L34/$L$8)</f>
        <v>0.0025081183399889954</v>
      </c>
      <c r="N34" s="169">
        <v>327.32699999999994</v>
      </c>
      <c r="O34" s="168">
        <v>2.5020000000000002</v>
      </c>
      <c r="P34" s="168">
        <f>O34+N34</f>
        <v>329.82899999999995</v>
      </c>
      <c r="Q34" s="167">
        <f>(L34/P34-1)</f>
        <v>-0.01939186669455939</v>
      </c>
    </row>
    <row r="35" spans="1:17" s="166" customFormat="1" ht="18" customHeight="1">
      <c r="A35" s="173" t="s">
        <v>253</v>
      </c>
      <c r="B35" s="172">
        <v>35.237</v>
      </c>
      <c r="C35" s="168">
        <v>0.25</v>
      </c>
      <c r="D35" s="168">
        <f>C35+B35</f>
        <v>35.487</v>
      </c>
      <c r="E35" s="171">
        <f>D35/$D$8</f>
        <v>0.002112371220178762</v>
      </c>
      <c r="F35" s="169">
        <v>34.861</v>
      </c>
      <c r="G35" s="168">
        <v>0.7</v>
      </c>
      <c r="H35" s="168">
        <f>G35+F35</f>
        <v>35.561</v>
      </c>
      <c r="I35" s="170">
        <f>(D35/H35-1)</f>
        <v>-0.0020809313573858512</v>
      </c>
      <c r="J35" s="169">
        <v>245.17099999999996</v>
      </c>
      <c r="K35" s="168">
        <v>5.858999999999998</v>
      </c>
      <c r="L35" s="168">
        <f>K35+J35</f>
        <v>251.02999999999997</v>
      </c>
      <c r="M35" s="170">
        <f>(L35/$L$8)</f>
        <v>0.0019466564849209488</v>
      </c>
      <c r="N35" s="169">
        <v>236.661</v>
      </c>
      <c r="O35" s="168">
        <v>7.618000000000001</v>
      </c>
      <c r="P35" s="168">
        <f>O35+N35</f>
        <v>244.279</v>
      </c>
      <c r="Q35" s="167">
        <f>(L35/P35-1)</f>
        <v>0.027636432112461584</v>
      </c>
    </row>
    <row r="36" spans="1:17" s="166" customFormat="1" ht="18" customHeight="1">
      <c r="A36" s="173" t="s">
        <v>230</v>
      </c>
      <c r="B36" s="172">
        <v>27.143</v>
      </c>
      <c r="C36" s="168">
        <v>1.3270000000000002</v>
      </c>
      <c r="D36" s="168">
        <f>C36+B36</f>
        <v>28.470000000000002</v>
      </c>
      <c r="E36" s="171">
        <f>D36/$D$8</f>
        <v>0.0016946828032375055</v>
      </c>
      <c r="F36" s="169">
        <v>20.802999999999997</v>
      </c>
      <c r="G36" s="168">
        <v>1.113</v>
      </c>
      <c r="H36" s="168">
        <f>G36+F36</f>
        <v>21.915999999999997</v>
      </c>
      <c r="I36" s="170">
        <f>(D36/H36-1)</f>
        <v>0.29905092170104064</v>
      </c>
      <c r="J36" s="169">
        <v>306.63999999999993</v>
      </c>
      <c r="K36" s="168">
        <v>20.531</v>
      </c>
      <c r="L36" s="168">
        <f>K36+J36</f>
        <v>327.17099999999994</v>
      </c>
      <c r="M36" s="170">
        <f>(L36/$L$8)</f>
        <v>0.0025371053213881674</v>
      </c>
      <c r="N36" s="169">
        <v>281.93500000000006</v>
      </c>
      <c r="O36" s="168">
        <v>19.558999999999994</v>
      </c>
      <c r="P36" s="168">
        <f>O36+N36</f>
        <v>301.494</v>
      </c>
      <c r="Q36" s="167">
        <f>(L36/P36-1)</f>
        <v>0.08516587394773989</v>
      </c>
    </row>
    <row r="37" spans="1:17" s="166" customFormat="1" ht="18" customHeight="1">
      <c r="A37" s="173" t="s">
        <v>256</v>
      </c>
      <c r="B37" s="172">
        <v>8.553999999999998</v>
      </c>
      <c r="C37" s="168">
        <v>18.337000000000003</v>
      </c>
      <c r="D37" s="168">
        <f>C37+B37</f>
        <v>26.891000000000002</v>
      </c>
      <c r="E37" s="171">
        <f>D37/$D$8</f>
        <v>0.0016006924925135145</v>
      </c>
      <c r="F37" s="169">
        <v>12.657</v>
      </c>
      <c r="G37" s="168">
        <v>17.397</v>
      </c>
      <c r="H37" s="168">
        <f>G37+F37</f>
        <v>30.054</v>
      </c>
      <c r="I37" s="170">
        <f>(D37/H37-1)</f>
        <v>-0.10524389432355086</v>
      </c>
      <c r="J37" s="169">
        <v>145.896</v>
      </c>
      <c r="K37" s="168">
        <v>162.91099999999997</v>
      </c>
      <c r="L37" s="168">
        <f>K37+J37</f>
        <v>308.80699999999996</v>
      </c>
      <c r="M37" s="170">
        <f>(L37/$L$8)</f>
        <v>0.002394698438987306</v>
      </c>
      <c r="N37" s="169">
        <v>183.58999999999997</v>
      </c>
      <c r="O37" s="168">
        <v>259.013</v>
      </c>
      <c r="P37" s="168">
        <f>O37+N37</f>
        <v>442.60299999999995</v>
      </c>
      <c r="Q37" s="167">
        <f>(L37/P37-1)</f>
        <v>-0.30229347745044655</v>
      </c>
    </row>
    <row r="38" spans="1:17" s="166" customFormat="1" ht="18" customHeight="1">
      <c r="A38" s="173" t="s">
        <v>247</v>
      </c>
      <c r="B38" s="172">
        <v>20.695999999999998</v>
      </c>
      <c r="C38" s="168">
        <v>0</v>
      </c>
      <c r="D38" s="168">
        <f>C38+B38</f>
        <v>20.695999999999998</v>
      </c>
      <c r="E38" s="171">
        <f>D38/$D$8</f>
        <v>0.0012319338003443417</v>
      </c>
      <c r="F38" s="169">
        <v>15.116</v>
      </c>
      <c r="G38" s="168">
        <v>1.13</v>
      </c>
      <c r="H38" s="168">
        <f>G38+F38</f>
        <v>16.246</v>
      </c>
      <c r="I38" s="170">
        <f>(D38/H38-1)</f>
        <v>0.2739135787270712</v>
      </c>
      <c r="J38" s="169">
        <v>198.11</v>
      </c>
      <c r="K38" s="168">
        <v>0.633</v>
      </c>
      <c r="L38" s="168">
        <f>K38+J38</f>
        <v>198.74300000000002</v>
      </c>
      <c r="M38" s="170">
        <f>(L38/$L$8)</f>
        <v>0.001541187705782752</v>
      </c>
      <c r="N38" s="169">
        <v>172.75400000000002</v>
      </c>
      <c r="O38" s="168">
        <v>9.809000000000001</v>
      </c>
      <c r="P38" s="168">
        <f>O38+N38</f>
        <v>182.56300000000002</v>
      </c>
      <c r="Q38" s="167">
        <f>(L38/P38-1)</f>
        <v>0.0886269397413495</v>
      </c>
    </row>
    <row r="39" spans="1:17" s="166" customFormat="1" ht="18" customHeight="1">
      <c r="A39" s="173" t="s">
        <v>231</v>
      </c>
      <c r="B39" s="172">
        <v>10.212</v>
      </c>
      <c r="C39" s="168">
        <v>8.508</v>
      </c>
      <c r="D39" s="168">
        <f>C39+B39</f>
        <v>18.72</v>
      </c>
      <c r="E39" s="171">
        <f>D39/$D$8</f>
        <v>0.0011143119802109623</v>
      </c>
      <c r="F39" s="169">
        <v>36.137</v>
      </c>
      <c r="G39" s="168">
        <v>5.081999999999999</v>
      </c>
      <c r="H39" s="168">
        <f>G39+F39</f>
        <v>41.219</v>
      </c>
      <c r="I39" s="170">
        <f>(D39/H39-1)</f>
        <v>-0.5458405104442127</v>
      </c>
      <c r="J39" s="169">
        <v>182.04999999999998</v>
      </c>
      <c r="K39" s="168">
        <v>32.98800000000001</v>
      </c>
      <c r="L39" s="168">
        <f>K39+J39</f>
        <v>215.03799999999998</v>
      </c>
      <c r="M39" s="170">
        <f>(L39/$L$8)</f>
        <v>0.0016675501621496672</v>
      </c>
      <c r="N39" s="169">
        <v>310.51300000000003</v>
      </c>
      <c r="O39" s="168">
        <v>77.03900000000004</v>
      </c>
      <c r="P39" s="168">
        <f>O39+N39</f>
        <v>387.5520000000001</v>
      </c>
      <c r="Q39" s="167">
        <f>(L39/P39-1)</f>
        <v>-0.4451376847494015</v>
      </c>
    </row>
    <row r="40" spans="1:17" s="166" customFormat="1" ht="18" customHeight="1">
      <c r="A40" s="173" t="s">
        <v>251</v>
      </c>
      <c r="B40" s="172">
        <v>8.834000000000001</v>
      </c>
      <c r="C40" s="168">
        <v>9.2</v>
      </c>
      <c r="D40" s="168">
        <f>C40+B40</f>
        <v>18.034</v>
      </c>
      <c r="E40" s="171">
        <f>D40/$D$8</f>
        <v>0.001073477684354941</v>
      </c>
      <c r="F40" s="169">
        <v>12.795000000000002</v>
      </c>
      <c r="G40" s="168">
        <v>3.677</v>
      </c>
      <c r="H40" s="168">
        <f>G40+F40</f>
        <v>16.472</v>
      </c>
      <c r="I40" s="170">
        <f>(D40/H40-1)</f>
        <v>0.09482758620689635</v>
      </c>
      <c r="J40" s="169">
        <v>117.27400000000002</v>
      </c>
      <c r="K40" s="168">
        <v>32.31</v>
      </c>
      <c r="L40" s="168">
        <f>K40+J40</f>
        <v>149.584</v>
      </c>
      <c r="M40" s="170">
        <f>(L40/$L$8)</f>
        <v>0.0011599755552739322</v>
      </c>
      <c r="N40" s="169">
        <v>90.36899999999996</v>
      </c>
      <c r="O40" s="168">
        <v>61.934</v>
      </c>
      <c r="P40" s="168">
        <f>O40+N40</f>
        <v>152.30299999999994</v>
      </c>
      <c r="Q40" s="167">
        <f>(L40/P40-1)</f>
        <v>-0.017852570205445284</v>
      </c>
    </row>
    <row r="41" spans="1:17" s="166" customFormat="1" ht="18" customHeight="1">
      <c r="A41" s="173" t="s">
        <v>255</v>
      </c>
      <c r="B41" s="172">
        <v>3.7840000000000003</v>
      </c>
      <c r="C41" s="168">
        <v>11.886999999999999</v>
      </c>
      <c r="D41" s="168">
        <f>C41+B41</f>
        <v>15.671</v>
      </c>
      <c r="E41" s="171">
        <f>D41/$D$8</f>
        <v>0.0009328196069383543</v>
      </c>
      <c r="F41" s="169">
        <v>8.735</v>
      </c>
      <c r="G41" s="168">
        <v>20.020000000000003</v>
      </c>
      <c r="H41" s="168">
        <f>G41+F41</f>
        <v>28.755000000000003</v>
      </c>
      <c r="I41" s="170">
        <f>(D41/H41-1)</f>
        <v>-0.45501651886628425</v>
      </c>
      <c r="J41" s="169">
        <v>30.202999999999996</v>
      </c>
      <c r="K41" s="168">
        <v>178.77499999999998</v>
      </c>
      <c r="L41" s="168">
        <f>K41+J41</f>
        <v>208.97799999999998</v>
      </c>
      <c r="M41" s="170">
        <f>(L41/$L$8)</f>
        <v>0.0016205568215185836</v>
      </c>
      <c r="N41" s="169">
        <v>203.20199999999997</v>
      </c>
      <c r="O41" s="168">
        <v>283.32300000000004</v>
      </c>
      <c r="P41" s="168">
        <f>O41+N41</f>
        <v>486.525</v>
      </c>
      <c r="Q41" s="167">
        <f>(L41/P41-1)</f>
        <v>-0.5704681157186167</v>
      </c>
    </row>
    <row r="42" spans="1:17" s="166" customFormat="1" ht="18" customHeight="1">
      <c r="A42" s="173" t="s">
        <v>236</v>
      </c>
      <c r="B42" s="172">
        <v>15.409</v>
      </c>
      <c r="C42" s="168">
        <v>0</v>
      </c>
      <c r="D42" s="168">
        <f>C42+B42</f>
        <v>15.409</v>
      </c>
      <c r="E42" s="171">
        <f>D42/$D$8</f>
        <v>0.0009172240012324102</v>
      </c>
      <c r="F42" s="169">
        <v>17.990000000000002</v>
      </c>
      <c r="G42" s="168"/>
      <c r="H42" s="168">
        <f>G42+F42</f>
        <v>17.990000000000002</v>
      </c>
      <c r="I42" s="170">
        <f>(D42/H42-1)</f>
        <v>-0.14346859366314624</v>
      </c>
      <c r="J42" s="169">
        <v>143.765</v>
      </c>
      <c r="K42" s="168">
        <v>0.2</v>
      </c>
      <c r="L42" s="168">
        <f>K42+J42</f>
        <v>143.96499999999997</v>
      </c>
      <c r="M42" s="170">
        <f>(L42/$L$8)</f>
        <v>0.0011164020270551104</v>
      </c>
      <c r="N42" s="169">
        <v>124.03800000000001</v>
      </c>
      <c r="O42" s="168"/>
      <c r="P42" s="168">
        <f>O42+N42</f>
        <v>124.03800000000001</v>
      </c>
      <c r="Q42" s="167">
        <f>(L42/P42-1)</f>
        <v>0.16065238072203658</v>
      </c>
    </row>
    <row r="43" spans="1:17" s="166" customFormat="1" ht="18" customHeight="1">
      <c r="A43" s="173" t="s">
        <v>258</v>
      </c>
      <c r="B43" s="172">
        <v>13.821000000000002</v>
      </c>
      <c r="C43" s="168">
        <v>0.07</v>
      </c>
      <c r="D43" s="168">
        <f>C43+B43</f>
        <v>13.891000000000002</v>
      </c>
      <c r="E43" s="171">
        <f>D43/$D$8</f>
        <v>0.0008268647284781239</v>
      </c>
      <c r="F43" s="169">
        <v>7.7490000000000006</v>
      </c>
      <c r="G43" s="168">
        <v>0.015</v>
      </c>
      <c r="H43" s="168">
        <f>G43+F43</f>
        <v>7.764</v>
      </c>
      <c r="I43" s="170">
        <f>(D43/H43-1)</f>
        <v>0.7891550747037612</v>
      </c>
      <c r="J43" s="169">
        <v>62.30000000000001</v>
      </c>
      <c r="K43" s="168">
        <v>1.1050000000000002</v>
      </c>
      <c r="L43" s="168">
        <f>K43+J43</f>
        <v>63.40500000000001</v>
      </c>
      <c r="M43" s="170">
        <f>(L43/$L$8)</f>
        <v>0.0004916852743752252</v>
      </c>
      <c r="N43" s="169">
        <v>69.09700000000001</v>
      </c>
      <c r="O43" s="168">
        <v>1.6459999999999995</v>
      </c>
      <c r="P43" s="168">
        <f>O43+N43</f>
        <v>70.74300000000001</v>
      </c>
      <c r="Q43" s="167">
        <f>(L43/P43-1)</f>
        <v>-0.10372757728679871</v>
      </c>
    </row>
    <row r="44" spans="1:17" s="166" customFormat="1" ht="18" customHeight="1">
      <c r="A44" s="173" t="s">
        <v>240</v>
      </c>
      <c r="B44" s="172">
        <v>12.438</v>
      </c>
      <c r="C44" s="168">
        <v>0.21</v>
      </c>
      <c r="D44" s="168">
        <f aca="true" t="shared" si="16" ref="D44:D52">C44+B44</f>
        <v>12.648000000000001</v>
      </c>
      <c r="E44" s="171">
        <f aca="true" t="shared" si="17" ref="E44:E52">D44/$D$8</f>
        <v>0.0007528748891938169</v>
      </c>
      <c r="F44" s="169">
        <v>10.965</v>
      </c>
      <c r="G44" s="168">
        <v>0.05</v>
      </c>
      <c r="H44" s="168">
        <f aca="true" t="shared" si="18" ref="H44:H52">G44+F44</f>
        <v>11.015</v>
      </c>
      <c r="I44" s="170">
        <f aca="true" t="shared" si="19" ref="I44:I52">(D44/H44-1)</f>
        <v>0.14825238311393552</v>
      </c>
      <c r="J44" s="169">
        <v>70.56</v>
      </c>
      <c r="K44" s="168">
        <v>0.67</v>
      </c>
      <c r="L44" s="168">
        <f aca="true" t="shared" si="20" ref="L44:L52">K44+J44</f>
        <v>71.23</v>
      </c>
      <c r="M44" s="170">
        <f aca="true" t="shared" si="21" ref="M44:M52">(L44/$L$8)</f>
        <v>0.0005523656193320289</v>
      </c>
      <c r="N44" s="169">
        <v>102.90399999999997</v>
      </c>
      <c r="O44" s="168">
        <v>1.2359999999999998</v>
      </c>
      <c r="P44" s="168">
        <f aca="true" t="shared" si="22" ref="P44:P52">O44+N44</f>
        <v>104.13999999999997</v>
      </c>
      <c r="Q44" s="167">
        <f aca="true" t="shared" si="23" ref="Q44:Q52">(L44/P44-1)</f>
        <v>-0.31601690032648333</v>
      </c>
    </row>
    <row r="45" spans="1:17" s="166" customFormat="1" ht="18" customHeight="1">
      <c r="A45" s="173" t="s">
        <v>232</v>
      </c>
      <c r="B45" s="172">
        <v>12.216000000000001</v>
      </c>
      <c r="C45" s="168">
        <v>0</v>
      </c>
      <c r="D45" s="168">
        <f t="shared" si="16"/>
        <v>12.216000000000001</v>
      </c>
      <c r="E45" s="171">
        <f t="shared" si="17"/>
        <v>0.0007271599973427947</v>
      </c>
      <c r="F45" s="169">
        <v>7.321999999999999</v>
      </c>
      <c r="G45" s="168"/>
      <c r="H45" s="168">
        <f t="shared" si="18"/>
        <v>7.321999999999999</v>
      </c>
      <c r="I45" s="170">
        <f t="shared" si="19"/>
        <v>0.6683966129472825</v>
      </c>
      <c r="J45" s="169">
        <v>75.09599999999999</v>
      </c>
      <c r="K45" s="168">
        <v>0.34</v>
      </c>
      <c r="L45" s="168">
        <f t="shared" si="20"/>
        <v>75.43599999999999</v>
      </c>
      <c r="M45" s="170">
        <f t="shared" si="21"/>
        <v>0.0005849817894136027</v>
      </c>
      <c r="N45" s="169">
        <v>64.73899999999999</v>
      </c>
      <c r="O45" s="168">
        <v>0.068</v>
      </c>
      <c r="P45" s="168">
        <f t="shared" si="22"/>
        <v>64.80699999999999</v>
      </c>
      <c r="Q45" s="167">
        <f t="shared" si="23"/>
        <v>0.1640100606415975</v>
      </c>
    </row>
    <row r="46" spans="1:17" s="166" customFormat="1" ht="18" customHeight="1">
      <c r="A46" s="173" t="s">
        <v>233</v>
      </c>
      <c r="B46" s="172">
        <v>7.614</v>
      </c>
      <c r="C46" s="168">
        <v>0.926</v>
      </c>
      <c r="D46" s="168">
        <f t="shared" si="16"/>
        <v>8.54</v>
      </c>
      <c r="E46" s="171">
        <f t="shared" si="17"/>
        <v>0.0005083453157586334</v>
      </c>
      <c r="F46" s="169">
        <v>17.383</v>
      </c>
      <c r="G46" s="168">
        <v>1.7229999999999999</v>
      </c>
      <c r="H46" s="168">
        <f t="shared" si="18"/>
        <v>19.105999999999998</v>
      </c>
      <c r="I46" s="170">
        <f t="shared" si="19"/>
        <v>-0.5530199937192505</v>
      </c>
      <c r="J46" s="169">
        <v>96.44900000000001</v>
      </c>
      <c r="K46" s="168">
        <v>9.399999999999995</v>
      </c>
      <c r="L46" s="168">
        <f t="shared" si="20"/>
        <v>105.849</v>
      </c>
      <c r="M46" s="170">
        <f t="shared" si="21"/>
        <v>0.0008208247710329344</v>
      </c>
      <c r="N46" s="169">
        <v>158.26499999999996</v>
      </c>
      <c r="O46" s="168">
        <v>17.618000000000002</v>
      </c>
      <c r="P46" s="168">
        <f t="shared" si="22"/>
        <v>175.88299999999995</v>
      </c>
      <c r="Q46" s="167">
        <f t="shared" si="23"/>
        <v>-0.39818515717835135</v>
      </c>
    </row>
    <row r="47" spans="1:17" s="166" customFormat="1" ht="18" customHeight="1">
      <c r="A47" s="173" t="s">
        <v>259</v>
      </c>
      <c r="B47" s="172">
        <v>0</v>
      </c>
      <c r="C47" s="168">
        <v>6.749</v>
      </c>
      <c r="D47" s="168">
        <f t="shared" si="16"/>
        <v>6.749</v>
      </c>
      <c r="E47" s="171">
        <f t="shared" si="17"/>
        <v>0.0004017356599596039</v>
      </c>
      <c r="F47" s="169">
        <v>0.54</v>
      </c>
      <c r="G47" s="168">
        <v>13.893</v>
      </c>
      <c r="H47" s="168">
        <f t="shared" si="18"/>
        <v>14.433</v>
      </c>
      <c r="I47" s="170">
        <f t="shared" si="19"/>
        <v>-0.5323910482921084</v>
      </c>
      <c r="J47" s="169">
        <v>0.157</v>
      </c>
      <c r="K47" s="168">
        <v>14.059999999999999</v>
      </c>
      <c r="L47" s="168">
        <f t="shared" si="20"/>
        <v>14.216999999999999</v>
      </c>
      <c r="M47" s="170">
        <f t="shared" si="21"/>
        <v>0.00011024823824292367</v>
      </c>
      <c r="N47" s="169">
        <v>46.647999999999996</v>
      </c>
      <c r="O47" s="168">
        <v>137.317</v>
      </c>
      <c r="P47" s="168">
        <f t="shared" si="22"/>
        <v>183.965</v>
      </c>
      <c r="Q47" s="167">
        <f t="shared" si="23"/>
        <v>-0.9227189954610931</v>
      </c>
    </row>
    <row r="48" spans="1:17" s="166" customFormat="1" ht="18" customHeight="1">
      <c r="A48" s="173" t="s">
        <v>246</v>
      </c>
      <c r="B48" s="172">
        <v>6.264</v>
      </c>
      <c r="C48" s="168">
        <v>0.022000000000000002</v>
      </c>
      <c r="D48" s="168">
        <f t="shared" si="16"/>
        <v>6.2860000000000005</v>
      </c>
      <c r="E48" s="171">
        <f t="shared" si="17"/>
        <v>0.0003741754865174204</v>
      </c>
      <c r="F48" s="169">
        <v>1.153</v>
      </c>
      <c r="G48" s="168">
        <v>0.444</v>
      </c>
      <c r="H48" s="168">
        <f t="shared" si="18"/>
        <v>1.597</v>
      </c>
      <c r="I48" s="170">
        <f t="shared" si="19"/>
        <v>2.9361302442078903</v>
      </c>
      <c r="J48" s="169">
        <v>9.270999999999999</v>
      </c>
      <c r="K48" s="168">
        <v>7.7399999999999975</v>
      </c>
      <c r="L48" s="168">
        <f t="shared" si="20"/>
        <v>17.010999999999996</v>
      </c>
      <c r="M48" s="170">
        <f t="shared" si="21"/>
        <v>0.00013191480486392167</v>
      </c>
      <c r="N48" s="169">
        <v>12.592</v>
      </c>
      <c r="O48" s="168">
        <v>8.561999999999996</v>
      </c>
      <c r="P48" s="168">
        <f t="shared" si="22"/>
        <v>21.153999999999996</v>
      </c>
      <c r="Q48" s="167">
        <f t="shared" si="23"/>
        <v>-0.19584948473102015</v>
      </c>
    </row>
    <row r="49" spans="1:17" s="166" customFormat="1" ht="18" customHeight="1">
      <c r="A49" s="173" t="s">
        <v>257</v>
      </c>
      <c r="B49" s="172">
        <v>5.806</v>
      </c>
      <c r="C49" s="168">
        <v>0.05</v>
      </c>
      <c r="D49" s="168">
        <f t="shared" si="16"/>
        <v>5.856</v>
      </c>
      <c r="E49" s="171">
        <f t="shared" si="17"/>
        <v>0.00034857964509163436</v>
      </c>
      <c r="F49" s="169">
        <v>13.309000000000001</v>
      </c>
      <c r="G49" s="168">
        <v>0.4</v>
      </c>
      <c r="H49" s="168">
        <f t="shared" si="18"/>
        <v>13.709000000000001</v>
      </c>
      <c r="I49" s="170">
        <f t="shared" si="19"/>
        <v>-0.5728353636297323</v>
      </c>
      <c r="J49" s="169">
        <v>45.70200000000001</v>
      </c>
      <c r="K49" s="168">
        <v>4.286</v>
      </c>
      <c r="L49" s="168">
        <f t="shared" si="20"/>
        <v>49.988000000000014</v>
      </c>
      <c r="M49" s="170">
        <f t="shared" si="21"/>
        <v>0.00038764077746973835</v>
      </c>
      <c r="N49" s="169">
        <v>61.669999999999995</v>
      </c>
      <c r="O49" s="168">
        <v>5.383999999999999</v>
      </c>
      <c r="P49" s="168">
        <f t="shared" si="22"/>
        <v>67.05399999999999</v>
      </c>
      <c r="Q49" s="167">
        <f t="shared" si="23"/>
        <v>-0.25451128940853607</v>
      </c>
    </row>
    <row r="50" spans="1:17" s="166" customFormat="1" ht="18" customHeight="1">
      <c r="A50" s="173" t="s">
        <v>252</v>
      </c>
      <c r="B50" s="172">
        <v>5.601</v>
      </c>
      <c r="C50" s="168">
        <v>0</v>
      </c>
      <c r="D50" s="168">
        <f t="shared" si="16"/>
        <v>5.601</v>
      </c>
      <c r="E50" s="171">
        <f t="shared" si="17"/>
        <v>0.0003334007158740171</v>
      </c>
      <c r="F50" s="169">
        <v>5.263</v>
      </c>
      <c r="G50" s="168">
        <v>0.32</v>
      </c>
      <c r="H50" s="168">
        <f t="shared" si="18"/>
        <v>5.583</v>
      </c>
      <c r="I50" s="170">
        <f t="shared" si="19"/>
        <v>0.003224073078989864</v>
      </c>
      <c r="J50" s="169">
        <v>81.964</v>
      </c>
      <c r="K50" s="168">
        <v>2.528</v>
      </c>
      <c r="L50" s="168">
        <f t="shared" si="20"/>
        <v>84.492</v>
      </c>
      <c r="M50" s="170">
        <f t="shared" si="21"/>
        <v>0.0006552081413533873</v>
      </c>
      <c r="N50" s="169">
        <v>93.41099999999999</v>
      </c>
      <c r="O50" s="168">
        <v>0.40800000000000003</v>
      </c>
      <c r="P50" s="168">
        <f t="shared" si="22"/>
        <v>93.81899999999999</v>
      </c>
      <c r="Q50" s="167">
        <f t="shared" si="23"/>
        <v>-0.09941483068461598</v>
      </c>
    </row>
    <row r="51" spans="1:17" s="166" customFormat="1" ht="18" customHeight="1">
      <c r="A51" s="435" t="s">
        <v>249</v>
      </c>
      <c r="B51" s="436">
        <v>4.905</v>
      </c>
      <c r="C51" s="437">
        <v>0.219</v>
      </c>
      <c r="D51" s="437">
        <f t="shared" si="16"/>
        <v>5.1240000000000006</v>
      </c>
      <c r="E51" s="438">
        <f t="shared" si="17"/>
        <v>0.0003050071894551801</v>
      </c>
      <c r="F51" s="439">
        <v>3.377</v>
      </c>
      <c r="G51" s="437">
        <v>0.32800000000000007</v>
      </c>
      <c r="H51" s="437">
        <f t="shared" si="18"/>
        <v>3.705</v>
      </c>
      <c r="I51" s="440">
        <f t="shared" si="19"/>
        <v>0.38299595141700427</v>
      </c>
      <c r="J51" s="439">
        <v>28.138</v>
      </c>
      <c r="K51" s="437">
        <v>0.8740000000000001</v>
      </c>
      <c r="L51" s="437">
        <f t="shared" si="20"/>
        <v>29.012</v>
      </c>
      <c r="M51" s="440">
        <f t="shared" si="21"/>
        <v>0.00022497867960214545</v>
      </c>
      <c r="N51" s="439">
        <v>37.156000000000006</v>
      </c>
      <c r="O51" s="437">
        <v>0.8950000000000001</v>
      </c>
      <c r="P51" s="437">
        <f t="shared" si="22"/>
        <v>38.05100000000001</v>
      </c>
      <c r="Q51" s="441">
        <f t="shared" si="23"/>
        <v>-0.2375496044782005</v>
      </c>
    </row>
    <row r="52" spans="1:17" s="166" customFormat="1" ht="18" customHeight="1">
      <c r="A52" s="173" t="s">
        <v>241</v>
      </c>
      <c r="B52" s="172">
        <v>1.5470000000000002</v>
      </c>
      <c r="C52" s="168">
        <v>1.7980000000000003</v>
      </c>
      <c r="D52" s="168">
        <f t="shared" si="16"/>
        <v>3.3450000000000006</v>
      </c>
      <c r="E52" s="171">
        <f t="shared" si="17"/>
        <v>0.00019911183620756784</v>
      </c>
      <c r="F52" s="169">
        <v>13.267</v>
      </c>
      <c r="G52" s="168">
        <v>11.145</v>
      </c>
      <c r="H52" s="168">
        <f t="shared" si="18"/>
        <v>24.412</v>
      </c>
      <c r="I52" s="170">
        <f t="shared" si="19"/>
        <v>-0.8629772243159102</v>
      </c>
      <c r="J52" s="169">
        <v>101.661</v>
      </c>
      <c r="K52" s="168">
        <v>40.25800000000001</v>
      </c>
      <c r="L52" s="168">
        <f t="shared" si="20"/>
        <v>141.919</v>
      </c>
      <c r="M52" s="170">
        <f t="shared" si="21"/>
        <v>0.0011005359585846161</v>
      </c>
      <c r="N52" s="169">
        <v>145.94699999999997</v>
      </c>
      <c r="O52" s="168">
        <v>31.307999999999993</v>
      </c>
      <c r="P52" s="168">
        <f t="shared" si="22"/>
        <v>177.25499999999997</v>
      </c>
      <c r="Q52" s="167">
        <f t="shared" si="23"/>
        <v>-0.19935121717299908</v>
      </c>
    </row>
    <row r="53" spans="1:17" s="166" customFormat="1" ht="18" customHeight="1">
      <c r="A53" s="173" t="s">
        <v>260</v>
      </c>
      <c r="B53" s="172">
        <v>2.181</v>
      </c>
      <c r="C53" s="168">
        <v>0</v>
      </c>
      <c r="D53" s="168">
        <f>C53+B53</f>
        <v>2.181</v>
      </c>
      <c r="E53" s="171">
        <f>D53/$D$8</f>
        <v>0.0001298244887200913</v>
      </c>
      <c r="F53" s="169">
        <v>2.13</v>
      </c>
      <c r="G53" s="168"/>
      <c r="H53" s="168">
        <f>G53+F53</f>
        <v>2.13</v>
      </c>
      <c r="I53" s="170">
        <f>(D53/H53-1)</f>
        <v>0.023943661971830954</v>
      </c>
      <c r="J53" s="169">
        <v>15.633</v>
      </c>
      <c r="K53" s="168">
        <v>2.655</v>
      </c>
      <c r="L53" s="168">
        <f>K53+J53</f>
        <v>18.288</v>
      </c>
      <c r="M53" s="170">
        <f>(L53/$L$8)</f>
        <v>0.00014181752697380517</v>
      </c>
      <c r="N53" s="169">
        <v>13.745000000000003</v>
      </c>
      <c r="O53" s="168">
        <v>8.314</v>
      </c>
      <c r="P53" s="168">
        <f>O53+N53</f>
        <v>22.059000000000005</v>
      </c>
      <c r="Q53" s="167">
        <f>(L53/P53-1)</f>
        <v>-0.17095063239494102</v>
      </c>
    </row>
    <row r="54" spans="1:17" s="166" customFormat="1" ht="18" customHeight="1" thickBot="1">
      <c r="A54" s="702" t="s">
        <v>261</v>
      </c>
      <c r="B54" s="703">
        <v>1541.9929999999993</v>
      </c>
      <c r="C54" s="704">
        <v>813.2179999999993</v>
      </c>
      <c r="D54" s="704">
        <f>C54+B54</f>
        <v>2355.2109999999984</v>
      </c>
      <c r="E54" s="705">
        <f>D54/$D$8</f>
        <v>0.14019443553550423</v>
      </c>
      <c r="F54" s="706">
        <v>1380.2629999999988</v>
      </c>
      <c r="G54" s="704">
        <v>861.3329999999992</v>
      </c>
      <c r="H54" s="704">
        <f>G54+F54</f>
        <v>2241.5959999999977</v>
      </c>
      <c r="I54" s="707">
        <f>(D54/H54-1)</f>
        <v>0.05068486917357129</v>
      </c>
      <c r="J54" s="706">
        <v>12078.942000000015</v>
      </c>
      <c r="K54" s="704">
        <v>6731.699600000088</v>
      </c>
      <c r="L54" s="704">
        <f>K54+J54</f>
        <v>18810.641600000105</v>
      </c>
      <c r="M54" s="707">
        <f>(L54/$L$8)</f>
        <v>0.14587044359703613</v>
      </c>
      <c r="N54" s="706">
        <v>12130.902000000067</v>
      </c>
      <c r="O54" s="704">
        <v>6833.279000000157</v>
      </c>
      <c r="P54" s="704">
        <f>O54+N54</f>
        <v>18964.181000000222</v>
      </c>
      <c r="Q54" s="708">
        <f>(L54/P54-1)</f>
        <v>-0.008096284252935404</v>
      </c>
    </row>
    <row r="55" ht="15" thickTop="1">
      <c r="A55" s="111"/>
    </row>
    <row r="56" ht="13.5" customHeight="1">
      <c r="A56" s="111" t="s">
        <v>50</v>
      </c>
    </row>
  </sheetData>
  <sheetProtection/>
  <mergeCells count="14"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</mergeCells>
  <conditionalFormatting sqref="Q55:Q65536 I55:I65536 I3 Q3">
    <cfRule type="cellIs" priority="4" dxfId="99" operator="lessThan" stopIfTrue="1">
      <formula>0</formula>
    </cfRule>
  </conditionalFormatting>
  <conditionalFormatting sqref="I8:I54 Q8:Q54">
    <cfRule type="cellIs" priority="5" dxfId="99" operator="lessThan">
      <formula>0</formula>
    </cfRule>
    <cfRule type="cellIs" priority="6" dxfId="101" operator="greaterThanOrEqual">
      <formula>0</formula>
    </cfRule>
  </conditionalFormatting>
  <conditionalFormatting sqref="I5 Q5">
    <cfRule type="cellIs" priority="1" dxfId="99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92"/>
  <sheetViews>
    <sheetView showGridLines="0" zoomScale="80" zoomScaleNormal="80" zoomScalePageLayoutView="0" workbookViewId="0" topLeftCell="A61">
      <selection activeCell="A91" sqref="A91"/>
    </sheetView>
  </sheetViews>
  <sheetFormatPr defaultColWidth="8.00390625" defaultRowHeight="15"/>
  <cols>
    <col min="1" max="1" width="20.28125" style="118" customWidth="1"/>
    <col min="2" max="2" width="9.00390625" style="118" customWidth="1"/>
    <col min="3" max="3" width="10.28125" style="118" customWidth="1"/>
    <col min="4" max="4" width="8.57421875" style="118" customWidth="1"/>
    <col min="5" max="5" width="10.28125" style="118" customWidth="1"/>
    <col min="6" max="6" width="9.421875" style="118" customWidth="1"/>
    <col min="7" max="7" width="9.421875" style="118" bestFit="1" customWidth="1"/>
    <col min="8" max="8" width="9.28125" style="118" bestFit="1" customWidth="1"/>
    <col min="9" max="9" width="10.7109375" style="118" bestFit="1" customWidth="1"/>
    <col min="10" max="10" width="8.57421875" style="118" customWidth="1"/>
    <col min="11" max="11" width="11.00390625" style="118" customWidth="1"/>
    <col min="12" max="12" width="9.28125" style="118" bestFit="1" customWidth="1"/>
    <col min="13" max="13" width="10.28125" style="118" bestFit="1" customWidth="1"/>
    <col min="14" max="15" width="11.140625" style="118" bestFit="1" customWidth="1"/>
    <col min="16" max="16" width="8.57421875" style="118" customWidth="1"/>
    <col min="17" max="17" width="10.28125" style="118" customWidth="1"/>
    <col min="18" max="18" width="11.140625" style="118" bestFit="1" customWidth="1"/>
    <col min="19" max="19" width="9.421875" style="118" bestFit="1" customWidth="1"/>
    <col min="20" max="21" width="11.140625" style="118" bestFit="1" customWidth="1"/>
    <col min="22" max="22" width="8.28125" style="118" customWidth="1"/>
    <col min="23" max="23" width="10.28125" style="118" customWidth="1"/>
    <col min="24" max="24" width="11.140625" style="118" bestFit="1" customWidth="1"/>
    <col min="25" max="25" width="9.8515625" style="118" bestFit="1" customWidth="1"/>
    <col min="26" max="16384" width="8.00390625" style="118" customWidth="1"/>
  </cols>
  <sheetData>
    <row r="1" spans="24:25" ht="18.75" thickBot="1">
      <c r="X1" s="570" t="s">
        <v>27</v>
      </c>
      <c r="Y1" s="571"/>
    </row>
    <row r="2" ht="5.25" customHeight="1" thickBot="1"/>
    <row r="3" spans="1:25" ht="24.75" customHeight="1" thickTop="1">
      <c r="A3" s="628" t="s">
        <v>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30"/>
    </row>
    <row r="4" spans="1:25" ht="16.5" customHeight="1" thickBot="1">
      <c r="A4" s="639" t="s">
        <v>43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1"/>
    </row>
    <row r="5" spans="1:25" s="242" customFormat="1" ht="15.75" customHeight="1" thickBot="1" thickTop="1">
      <c r="A5" s="575" t="s">
        <v>59</v>
      </c>
      <c r="B5" s="645" t="s">
        <v>35</v>
      </c>
      <c r="C5" s="646"/>
      <c r="D5" s="646"/>
      <c r="E5" s="646"/>
      <c r="F5" s="646"/>
      <c r="G5" s="646"/>
      <c r="H5" s="646"/>
      <c r="I5" s="646"/>
      <c r="J5" s="647"/>
      <c r="K5" s="647"/>
      <c r="L5" s="647"/>
      <c r="M5" s="648"/>
      <c r="N5" s="645" t="s">
        <v>34</v>
      </c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9"/>
    </row>
    <row r="6" spans="1:25" s="158" customFormat="1" ht="26.25" customHeight="1">
      <c r="A6" s="576"/>
      <c r="B6" s="634" t="s">
        <v>150</v>
      </c>
      <c r="C6" s="635"/>
      <c r="D6" s="635"/>
      <c r="E6" s="635"/>
      <c r="F6" s="635"/>
      <c r="G6" s="631" t="s">
        <v>33</v>
      </c>
      <c r="H6" s="634" t="s">
        <v>151</v>
      </c>
      <c r="I6" s="635"/>
      <c r="J6" s="635"/>
      <c r="K6" s="635"/>
      <c r="L6" s="635"/>
      <c r="M6" s="642" t="s">
        <v>32</v>
      </c>
      <c r="N6" s="634" t="s">
        <v>152</v>
      </c>
      <c r="O6" s="635"/>
      <c r="P6" s="635"/>
      <c r="Q6" s="635"/>
      <c r="R6" s="635"/>
      <c r="S6" s="631" t="s">
        <v>33</v>
      </c>
      <c r="T6" s="634" t="s">
        <v>153</v>
      </c>
      <c r="U6" s="635"/>
      <c r="V6" s="635"/>
      <c r="W6" s="635"/>
      <c r="X6" s="635"/>
      <c r="Y6" s="636" t="s">
        <v>32</v>
      </c>
    </row>
    <row r="7" spans="1:25" s="158" customFormat="1" ht="26.25" customHeight="1">
      <c r="A7" s="577"/>
      <c r="B7" s="623" t="s">
        <v>21</v>
      </c>
      <c r="C7" s="624"/>
      <c r="D7" s="625" t="s">
        <v>20</v>
      </c>
      <c r="E7" s="624"/>
      <c r="F7" s="626" t="s">
        <v>16</v>
      </c>
      <c r="G7" s="632"/>
      <c r="H7" s="623" t="s">
        <v>21</v>
      </c>
      <c r="I7" s="624"/>
      <c r="J7" s="625" t="s">
        <v>20</v>
      </c>
      <c r="K7" s="624"/>
      <c r="L7" s="626" t="s">
        <v>16</v>
      </c>
      <c r="M7" s="643"/>
      <c r="N7" s="623" t="s">
        <v>21</v>
      </c>
      <c r="O7" s="624"/>
      <c r="P7" s="625" t="s">
        <v>20</v>
      </c>
      <c r="Q7" s="624"/>
      <c r="R7" s="626" t="s">
        <v>16</v>
      </c>
      <c r="S7" s="632"/>
      <c r="T7" s="623" t="s">
        <v>21</v>
      </c>
      <c r="U7" s="624"/>
      <c r="V7" s="625" t="s">
        <v>20</v>
      </c>
      <c r="W7" s="624"/>
      <c r="X7" s="626" t="s">
        <v>16</v>
      </c>
      <c r="Y7" s="637"/>
    </row>
    <row r="8" spans="1:25" s="238" customFormat="1" ht="21" customHeight="1" thickBot="1">
      <c r="A8" s="578"/>
      <c r="B8" s="241" t="s">
        <v>18</v>
      </c>
      <c r="C8" s="239" t="s">
        <v>17</v>
      </c>
      <c r="D8" s="240" t="s">
        <v>18</v>
      </c>
      <c r="E8" s="239" t="s">
        <v>17</v>
      </c>
      <c r="F8" s="627"/>
      <c r="G8" s="633"/>
      <c r="H8" s="241" t="s">
        <v>18</v>
      </c>
      <c r="I8" s="239" t="s">
        <v>17</v>
      </c>
      <c r="J8" s="240" t="s">
        <v>18</v>
      </c>
      <c r="K8" s="239" t="s">
        <v>17</v>
      </c>
      <c r="L8" s="627"/>
      <c r="M8" s="644"/>
      <c r="N8" s="241" t="s">
        <v>18</v>
      </c>
      <c r="O8" s="239" t="s">
        <v>17</v>
      </c>
      <c r="P8" s="240" t="s">
        <v>18</v>
      </c>
      <c r="Q8" s="239" t="s">
        <v>17</v>
      </c>
      <c r="R8" s="627"/>
      <c r="S8" s="633"/>
      <c r="T8" s="241" t="s">
        <v>18</v>
      </c>
      <c r="U8" s="239" t="s">
        <v>17</v>
      </c>
      <c r="V8" s="240" t="s">
        <v>18</v>
      </c>
      <c r="W8" s="239" t="s">
        <v>17</v>
      </c>
      <c r="X8" s="627"/>
      <c r="Y8" s="638"/>
    </row>
    <row r="9" spans="1:25" s="231" customFormat="1" ht="18" customHeight="1" thickBot="1" thickTop="1">
      <c r="A9" s="237" t="s">
        <v>23</v>
      </c>
      <c r="B9" s="235">
        <f>B10+B33+B50+B65+B83+B90</f>
        <v>449292</v>
      </c>
      <c r="C9" s="234">
        <f>C10+C33+C50+C65+C83+C90</f>
        <v>416271</v>
      </c>
      <c r="D9" s="233">
        <f>D10+D33+D50+D65+D83+D90</f>
        <v>5461</v>
      </c>
      <c r="E9" s="234">
        <f>E10+E33+E50+E65+E83+E90</f>
        <v>5821</v>
      </c>
      <c r="F9" s="233">
        <f aca="true" t="shared" si="0" ref="F9:F48">SUM(B9:E9)</f>
        <v>876845</v>
      </c>
      <c r="G9" s="236">
        <f aca="true" t="shared" si="1" ref="G9:G48">F9/$F$9</f>
        <v>1</v>
      </c>
      <c r="H9" s="235">
        <f>H10+H33+H50+H65+H83+H90</f>
        <v>430556</v>
      </c>
      <c r="I9" s="234">
        <f>I10+I33+I50+I65+I83+I90</f>
        <v>401864</v>
      </c>
      <c r="J9" s="233">
        <f>J10+J33+J50+J65+J83+J90</f>
        <v>3061</v>
      </c>
      <c r="K9" s="234">
        <f>K10+K33+K50+K65+K83+K90</f>
        <v>3059</v>
      </c>
      <c r="L9" s="233">
        <f aca="true" t="shared" si="2" ref="L9:L48">SUM(H9:K9)</f>
        <v>838540</v>
      </c>
      <c r="M9" s="455">
        <f aca="true" t="shared" si="3" ref="M9:M47">IF(ISERROR(F9/L9-1),"         /0",(F9/L9-1))</f>
        <v>0.04568058768812455</v>
      </c>
      <c r="N9" s="235">
        <f>N10+N33+N50+N65+N83+N90</f>
        <v>4076643</v>
      </c>
      <c r="O9" s="234">
        <f>O10+O33+O50+O65+O83+O90</f>
        <v>3954989</v>
      </c>
      <c r="P9" s="233">
        <f>P10+P33+P50+P65+P83+P90</f>
        <v>38352</v>
      </c>
      <c r="Q9" s="234">
        <f>Q10+Q33+Q50+Q65+Q83+Q90</f>
        <v>41985</v>
      </c>
      <c r="R9" s="233">
        <f aca="true" t="shared" si="4" ref="R9:R48">SUM(N9:Q9)</f>
        <v>8111969</v>
      </c>
      <c r="S9" s="236">
        <f aca="true" t="shared" si="5" ref="S9:S48">R9/$R$9</f>
        <v>1</v>
      </c>
      <c r="T9" s="235">
        <f>T10+T33+T50+T65+T83+T90</f>
        <v>3664357</v>
      </c>
      <c r="U9" s="234">
        <f>U10+U33+U50+U65+U83+U90</f>
        <v>3548789</v>
      </c>
      <c r="V9" s="233">
        <f>V10+V33+V50+V65+V83+V90</f>
        <v>33187</v>
      </c>
      <c r="W9" s="234">
        <f>W10+W33+W50+W65+W83+W90</f>
        <v>30972</v>
      </c>
      <c r="X9" s="233">
        <f aca="true" t="shared" si="6" ref="X9:X48">SUM(T9:W9)</f>
        <v>7277305</v>
      </c>
      <c r="Y9" s="232">
        <f aca="true" t="shared" si="7" ref="Y9:Y47">IF(ISERROR(R9/X9-1),"         /0",(R9/X9-1))</f>
        <v>0.11469410722788176</v>
      </c>
    </row>
    <row r="10" spans="1:25" s="208" customFormat="1" ht="19.5" customHeight="1">
      <c r="A10" s="215" t="s">
        <v>58</v>
      </c>
      <c r="B10" s="212">
        <f>SUM(B11:B32)</f>
        <v>129996</v>
      </c>
      <c r="C10" s="211">
        <f>SUM(C11:C32)</f>
        <v>117506</v>
      </c>
      <c r="D10" s="210">
        <f>SUM(D11:D32)</f>
        <v>0</v>
      </c>
      <c r="E10" s="211">
        <f>SUM(E11:E32)</f>
        <v>0</v>
      </c>
      <c r="F10" s="210">
        <f t="shared" si="0"/>
        <v>247502</v>
      </c>
      <c r="G10" s="213">
        <f t="shared" si="1"/>
        <v>0.2822642542296529</v>
      </c>
      <c r="H10" s="212">
        <f>SUM(H11:H32)</f>
        <v>120860</v>
      </c>
      <c r="I10" s="211">
        <f>SUM(I11:I32)</f>
        <v>112925</v>
      </c>
      <c r="J10" s="210">
        <f>SUM(J11:J32)</f>
        <v>13</v>
      </c>
      <c r="K10" s="211">
        <f>SUM(K11:K32)</f>
        <v>8</v>
      </c>
      <c r="L10" s="210">
        <f t="shared" si="2"/>
        <v>233806</v>
      </c>
      <c r="M10" s="214">
        <f t="shared" si="3"/>
        <v>0.05857847959419349</v>
      </c>
      <c r="N10" s="212">
        <f>SUM(N11:N32)</f>
        <v>1233060</v>
      </c>
      <c r="O10" s="211">
        <f>SUM(O11:O32)</f>
        <v>1206568</v>
      </c>
      <c r="P10" s="210">
        <f>SUM(P11:P32)</f>
        <v>544</v>
      </c>
      <c r="Q10" s="211">
        <f>SUM(Q11:Q32)</f>
        <v>265</v>
      </c>
      <c r="R10" s="210">
        <f t="shared" si="4"/>
        <v>2440437</v>
      </c>
      <c r="S10" s="213">
        <f t="shared" si="5"/>
        <v>0.3008439751187412</v>
      </c>
      <c r="T10" s="212">
        <f>SUM(T11:T32)</f>
        <v>1146288</v>
      </c>
      <c r="U10" s="211">
        <f>SUM(U11:U32)</f>
        <v>1139322</v>
      </c>
      <c r="V10" s="210">
        <f>SUM(V11:V32)</f>
        <v>2100</v>
      </c>
      <c r="W10" s="211">
        <f>SUM(W11:W32)</f>
        <v>440</v>
      </c>
      <c r="X10" s="210">
        <f t="shared" si="6"/>
        <v>2288150</v>
      </c>
      <c r="Y10" s="209">
        <f t="shared" si="7"/>
        <v>0.06655464021152468</v>
      </c>
    </row>
    <row r="11" spans="1:25" ht="19.5" customHeight="1">
      <c r="A11" s="207" t="s">
        <v>275</v>
      </c>
      <c r="B11" s="205">
        <v>24125</v>
      </c>
      <c r="C11" s="202">
        <v>20153</v>
      </c>
      <c r="D11" s="201">
        <v>0</v>
      </c>
      <c r="E11" s="202">
        <v>0</v>
      </c>
      <c r="F11" s="201">
        <f t="shared" si="0"/>
        <v>44278</v>
      </c>
      <c r="G11" s="204">
        <f t="shared" si="1"/>
        <v>0.0504969521409143</v>
      </c>
      <c r="H11" s="205">
        <v>24243</v>
      </c>
      <c r="I11" s="202">
        <v>23124</v>
      </c>
      <c r="J11" s="201">
        <v>0</v>
      </c>
      <c r="K11" s="202">
        <v>0</v>
      </c>
      <c r="L11" s="201">
        <f t="shared" si="2"/>
        <v>47367</v>
      </c>
      <c r="M11" s="206">
        <f t="shared" si="3"/>
        <v>-0.06521417864758161</v>
      </c>
      <c r="N11" s="205">
        <v>224698</v>
      </c>
      <c r="O11" s="202">
        <v>214349</v>
      </c>
      <c r="P11" s="201">
        <v>27</v>
      </c>
      <c r="Q11" s="202">
        <v>197</v>
      </c>
      <c r="R11" s="201">
        <f t="shared" si="4"/>
        <v>439271</v>
      </c>
      <c r="S11" s="204">
        <f t="shared" si="5"/>
        <v>0.05415097123768594</v>
      </c>
      <c r="T11" s="205">
        <v>224866</v>
      </c>
      <c r="U11" s="202">
        <v>236839</v>
      </c>
      <c r="V11" s="201">
        <v>1019</v>
      </c>
      <c r="W11" s="202">
        <v>81</v>
      </c>
      <c r="X11" s="201">
        <f t="shared" si="6"/>
        <v>462805</v>
      </c>
      <c r="Y11" s="200">
        <f t="shared" si="7"/>
        <v>-0.050850790289646786</v>
      </c>
    </row>
    <row r="12" spans="1:25" ht="19.5" customHeight="1">
      <c r="A12" s="207" t="s">
        <v>276</v>
      </c>
      <c r="B12" s="205">
        <v>10163</v>
      </c>
      <c r="C12" s="202">
        <v>10034</v>
      </c>
      <c r="D12" s="201">
        <v>0</v>
      </c>
      <c r="E12" s="202">
        <v>0</v>
      </c>
      <c r="F12" s="201">
        <f t="shared" si="0"/>
        <v>20197</v>
      </c>
      <c r="G12" s="204">
        <f t="shared" si="1"/>
        <v>0.02303371747572262</v>
      </c>
      <c r="H12" s="205">
        <v>12571</v>
      </c>
      <c r="I12" s="202">
        <v>11604</v>
      </c>
      <c r="J12" s="201">
        <v>2</v>
      </c>
      <c r="K12" s="202"/>
      <c r="L12" s="201">
        <f t="shared" si="2"/>
        <v>24177</v>
      </c>
      <c r="M12" s="206">
        <f t="shared" si="3"/>
        <v>-0.16461926624477807</v>
      </c>
      <c r="N12" s="205">
        <v>109986</v>
      </c>
      <c r="O12" s="202">
        <v>108628</v>
      </c>
      <c r="P12" s="201">
        <v>14</v>
      </c>
      <c r="Q12" s="202">
        <v>2</v>
      </c>
      <c r="R12" s="201">
        <f t="shared" si="4"/>
        <v>218630</v>
      </c>
      <c r="S12" s="204">
        <f t="shared" si="5"/>
        <v>0.02695153297553282</v>
      </c>
      <c r="T12" s="205">
        <v>110958</v>
      </c>
      <c r="U12" s="202">
        <v>107837</v>
      </c>
      <c r="V12" s="201">
        <v>43</v>
      </c>
      <c r="W12" s="202"/>
      <c r="X12" s="201">
        <f t="shared" si="6"/>
        <v>218838</v>
      </c>
      <c r="Y12" s="200">
        <f t="shared" si="7"/>
        <v>-0.0009504747804311986</v>
      </c>
    </row>
    <row r="13" spans="1:25" ht="19.5" customHeight="1">
      <c r="A13" s="207" t="s">
        <v>277</v>
      </c>
      <c r="B13" s="205">
        <v>10183</v>
      </c>
      <c r="C13" s="202">
        <v>6523</v>
      </c>
      <c r="D13" s="201">
        <v>0</v>
      </c>
      <c r="E13" s="202">
        <v>0</v>
      </c>
      <c r="F13" s="201">
        <f t="shared" si="0"/>
        <v>16706</v>
      </c>
      <c r="G13" s="204">
        <f t="shared" si="1"/>
        <v>0.019052398086320844</v>
      </c>
      <c r="H13" s="205">
        <v>7267</v>
      </c>
      <c r="I13" s="202">
        <v>7381</v>
      </c>
      <c r="J13" s="201">
        <v>0</v>
      </c>
      <c r="K13" s="202">
        <v>0</v>
      </c>
      <c r="L13" s="201">
        <f t="shared" si="2"/>
        <v>14648</v>
      </c>
      <c r="M13" s="206">
        <f t="shared" si="3"/>
        <v>0.14049699617695244</v>
      </c>
      <c r="N13" s="205">
        <v>78760</v>
      </c>
      <c r="O13" s="202">
        <v>70227</v>
      </c>
      <c r="P13" s="201">
        <v>0</v>
      </c>
      <c r="Q13" s="202">
        <v>0</v>
      </c>
      <c r="R13" s="201">
        <f t="shared" si="4"/>
        <v>148987</v>
      </c>
      <c r="S13" s="204">
        <f t="shared" si="5"/>
        <v>0.018366317721381826</v>
      </c>
      <c r="T13" s="205">
        <v>76120</v>
      </c>
      <c r="U13" s="202">
        <v>80300</v>
      </c>
      <c r="V13" s="201">
        <v>4</v>
      </c>
      <c r="W13" s="202">
        <v>10</v>
      </c>
      <c r="X13" s="201">
        <f t="shared" si="6"/>
        <v>156434</v>
      </c>
      <c r="Y13" s="200">
        <f t="shared" si="7"/>
        <v>-0.047604740657401834</v>
      </c>
    </row>
    <row r="14" spans="1:25" ht="19.5" customHeight="1">
      <c r="A14" s="207" t="s">
        <v>278</v>
      </c>
      <c r="B14" s="205">
        <v>7529</v>
      </c>
      <c r="C14" s="202">
        <v>7748</v>
      </c>
      <c r="D14" s="201">
        <v>0</v>
      </c>
      <c r="E14" s="202">
        <v>0</v>
      </c>
      <c r="F14" s="201">
        <f t="shared" si="0"/>
        <v>15277</v>
      </c>
      <c r="G14" s="204">
        <f t="shared" si="1"/>
        <v>0.01742269158175048</v>
      </c>
      <c r="H14" s="205">
        <v>6374</v>
      </c>
      <c r="I14" s="202">
        <v>6623</v>
      </c>
      <c r="J14" s="201"/>
      <c r="K14" s="202"/>
      <c r="L14" s="201">
        <f t="shared" si="2"/>
        <v>12997</v>
      </c>
      <c r="M14" s="206">
        <f t="shared" si="3"/>
        <v>0.17542509809956153</v>
      </c>
      <c r="N14" s="205">
        <v>72635</v>
      </c>
      <c r="O14" s="202">
        <v>75191</v>
      </c>
      <c r="P14" s="201">
        <v>1</v>
      </c>
      <c r="Q14" s="202">
        <v>2</v>
      </c>
      <c r="R14" s="201">
        <f t="shared" si="4"/>
        <v>147829</v>
      </c>
      <c r="S14" s="204">
        <f t="shared" si="5"/>
        <v>0.01822356569656516</v>
      </c>
      <c r="T14" s="205">
        <v>69904</v>
      </c>
      <c r="U14" s="202">
        <v>72854</v>
      </c>
      <c r="V14" s="201">
        <v>0</v>
      </c>
      <c r="W14" s="202">
        <v>8</v>
      </c>
      <c r="X14" s="201">
        <f t="shared" si="6"/>
        <v>142766</v>
      </c>
      <c r="Y14" s="200">
        <f t="shared" si="7"/>
        <v>0.035463625793256126</v>
      </c>
    </row>
    <row r="15" spans="1:25" ht="19.5" customHeight="1">
      <c r="A15" s="207" t="s">
        <v>279</v>
      </c>
      <c r="B15" s="205">
        <v>7957</v>
      </c>
      <c r="C15" s="202">
        <v>6584</v>
      </c>
      <c r="D15" s="201">
        <v>0</v>
      </c>
      <c r="E15" s="202">
        <v>0</v>
      </c>
      <c r="F15" s="201">
        <f t="shared" si="0"/>
        <v>14541</v>
      </c>
      <c r="G15" s="204">
        <f t="shared" si="1"/>
        <v>0.016583318602489606</v>
      </c>
      <c r="H15" s="205">
        <v>7520</v>
      </c>
      <c r="I15" s="202">
        <v>7898</v>
      </c>
      <c r="J15" s="201"/>
      <c r="K15" s="202"/>
      <c r="L15" s="201">
        <f t="shared" si="2"/>
        <v>15418</v>
      </c>
      <c r="M15" s="206">
        <f t="shared" si="3"/>
        <v>-0.05688156699961089</v>
      </c>
      <c r="N15" s="205">
        <v>75633</v>
      </c>
      <c r="O15" s="202">
        <v>75653</v>
      </c>
      <c r="P15" s="201">
        <v>105</v>
      </c>
      <c r="Q15" s="202">
        <v>0</v>
      </c>
      <c r="R15" s="201">
        <f t="shared" si="4"/>
        <v>151391</v>
      </c>
      <c r="S15" s="204">
        <f t="shared" si="5"/>
        <v>0.018662669938704156</v>
      </c>
      <c r="T15" s="205">
        <v>75298</v>
      </c>
      <c r="U15" s="202">
        <v>81391</v>
      </c>
      <c r="V15" s="201">
        <v>69</v>
      </c>
      <c r="W15" s="202">
        <v>78</v>
      </c>
      <c r="X15" s="201">
        <f t="shared" si="6"/>
        <v>156836</v>
      </c>
      <c r="Y15" s="200">
        <f t="shared" si="7"/>
        <v>-0.03471779438394251</v>
      </c>
    </row>
    <row r="16" spans="1:25" ht="19.5" customHeight="1">
      <c r="A16" s="207" t="s">
        <v>280</v>
      </c>
      <c r="B16" s="205">
        <v>6584</v>
      </c>
      <c r="C16" s="202">
        <v>6526</v>
      </c>
      <c r="D16" s="201">
        <v>0</v>
      </c>
      <c r="E16" s="202">
        <v>0</v>
      </c>
      <c r="F16" s="201">
        <f>SUM(B16:E16)</f>
        <v>13110</v>
      </c>
      <c r="G16" s="204">
        <f>F16/$F$9</f>
        <v>0.014951331193084297</v>
      </c>
      <c r="H16" s="205">
        <v>7849</v>
      </c>
      <c r="I16" s="202">
        <v>7529</v>
      </c>
      <c r="J16" s="201"/>
      <c r="K16" s="202"/>
      <c r="L16" s="201">
        <f>SUM(H16:K16)</f>
        <v>15378</v>
      </c>
      <c r="M16" s="206">
        <f>IF(ISERROR(F16/L16-1),"         /0",(F16/L16-1))</f>
        <v>-0.147483417869684</v>
      </c>
      <c r="N16" s="205">
        <v>70036</v>
      </c>
      <c r="O16" s="202">
        <v>72669</v>
      </c>
      <c r="P16" s="201">
        <v>154</v>
      </c>
      <c r="Q16" s="202"/>
      <c r="R16" s="201">
        <f>SUM(N16:Q16)</f>
        <v>142859</v>
      </c>
      <c r="S16" s="204">
        <f>R16/$R$9</f>
        <v>0.01761089077140211</v>
      </c>
      <c r="T16" s="205">
        <v>70360</v>
      </c>
      <c r="U16" s="202">
        <v>73494</v>
      </c>
      <c r="V16" s="201">
        <v>0</v>
      </c>
      <c r="W16" s="202"/>
      <c r="X16" s="201">
        <f>SUM(T16:W16)</f>
        <v>143854</v>
      </c>
      <c r="Y16" s="200">
        <f>IF(ISERROR(R16/X16-1),"         /0",(R16/X16-1))</f>
        <v>-0.00691673502300949</v>
      </c>
    </row>
    <row r="17" spans="1:25" ht="19.5" customHeight="1">
      <c r="A17" s="207" t="s">
        <v>281</v>
      </c>
      <c r="B17" s="205">
        <v>5911</v>
      </c>
      <c r="C17" s="202">
        <v>6721</v>
      </c>
      <c r="D17" s="201">
        <v>0</v>
      </c>
      <c r="E17" s="202">
        <v>0</v>
      </c>
      <c r="F17" s="201">
        <f aca="true" t="shared" si="8" ref="F17:F25">SUM(B17:E17)</f>
        <v>12632</v>
      </c>
      <c r="G17" s="204">
        <f aca="true" t="shared" si="9" ref="G17:G25">F17/$F$9</f>
        <v>0.01440619493753172</v>
      </c>
      <c r="H17" s="205">
        <v>6397</v>
      </c>
      <c r="I17" s="202">
        <v>5889</v>
      </c>
      <c r="J17" s="201"/>
      <c r="K17" s="202"/>
      <c r="L17" s="201">
        <f aca="true" t="shared" si="10" ref="L17:L25">SUM(H17:K17)</f>
        <v>12286</v>
      </c>
      <c r="M17" s="206">
        <f aca="true" t="shared" si="11" ref="M17:M25">IF(ISERROR(F17/L17-1),"         /0",(F17/L17-1))</f>
        <v>0.0281621357642845</v>
      </c>
      <c r="N17" s="205">
        <v>66947</v>
      </c>
      <c r="O17" s="202">
        <v>69923</v>
      </c>
      <c r="P17" s="201"/>
      <c r="Q17" s="202"/>
      <c r="R17" s="201">
        <f aca="true" t="shared" si="12" ref="R17:R25">SUM(N17:Q17)</f>
        <v>136870</v>
      </c>
      <c r="S17" s="204">
        <f aca="true" t="shared" si="13" ref="S17:S25">R17/$R$9</f>
        <v>0.016872598995385707</v>
      </c>
      <c r="T17" s="205">
        <v>64940</v>
      </c>
      <c r="U17" s="202">
        <v>64370</v>
      </c>
      <c r="V17" s="201">
        <v>589</v>
      </c>
      <c r="W17" s="202"/>
      <c r="X17" s="201">
        <f aca="true" t="shared" si="14" ref="X17:X25">SUM(T17:W17)</f>
        <v>129899</v>
      </c>
      <c r="Y17" s="200">
        <f aca="true" t="shared" si="15" ref="Y17:Y25">IF(ISERROR(R17/X17-1),"         /0",(R17/X17-1))</f>
        <v>0.05366477032155759</v>
      </c>
    </row>
    <row r="18" spans="1:25" ht="19.5" customHeight="1">
      <c r="A18" s="207" t="s">
        <v>282</v>
      </c>
      <c r="B18" s="205">
        <v>4810</v>
      </c>
      <c r="C18" s="202">
        <v>5034</v>
      </c>
      <c r="D18" s="201">
        <v>0</v>
      </c>
      <c r="E18" s="202">
        <v>0</v>
      </c>
      <c r="F18" s="201">
        <f t="shared" si="8"/>
        <v>9844</v>
      </c>
      <c r="G18" s="204">
        <f t="shared" si="9"/>
        <v>0.011226613597614173</v>
      </c>
      <c r="H18" s="205">
        <v>7200</v>
      </c>
      <c r="I18" s="202">
        <v>5895</v>
      </c>
      <c r="J18" s="201"/>
      <c r="K18" s="202"/>
      <c r="L18" s="201">
        <f t="shared" si="10"/>
        <v>13095</v>
      </c>
      <c r="M18" s="206">
        <f t="shared" si="11"/>
        <v>-0.24826269568537607</v>
      </c>
      <c r="N18" s="205">
        <v>63895</v>
      </c>
      <c r="O18" s="202">
        <v>60883</v>
      </c>
      <c r="P18" s="201">
        <v>1</v>
      </c>
      <c r="Q18" s="202">
        <v>0</v>
      </c>
      <c r="R18" s="201">
        <f t="shared" si="12"/>
        <v>124779</v>
      </c>
      <c r="S18" s="204">
        <f t="shared" si="13"/>
        <v>0.01538208540984316</v>
      </c>
      <c r="T18" s="205">
        <v>68146</v>
      </c>
      <c r="U18" s="202">
        <v>64530</v>
      </c>
      <c r="V18" s="201">
        <v>4</v>
      </c>
      <c r="W18" s="202">
        <v>0</v>
      </c>
      <c r="X18" s="201">
        <f t="shared" si="14"/>
        <v>132680</v>
      </c>
      <c r="Y18" s="200">
        <f t="shared" si="15"/>
        <v>-0.059549291528489645</v>
      </c>
    </row>
    <row r="19" spans="1:25" ht="19.5" customHeight="1">
      <c r="A19" s="207" t="s">
        <v>283</v>
      </c>
      <c r="B19" s="205">
        <v>5024</v>
      </c>
      <c r="C19" s="202">
        <v>3838</v>
      </c>
      <c r="D19" s="201">
        <v>0</v>
      </c>
      <c r="E19" s="202">
        <v>0</v>
      </c>
      <c r="F19" s="201">
        <f t="shared" si="8"/>
        <v>8862</v>
      </c>
      <c r="G19" s="204">
        <f t="shared" si="9"/>
        <v>0.010106689323654694</v>
      </c>
      <c r="H19" s="205">
        <v>3289</v>
      </c>
      <c r="I19" s="202">
        <v>3214</v>
      </c>
      <c r="J19" s="201"/>
      <c r="K19" s="202"/>
      <c r="L19" s="201">
        <f t="shared" si="10"/>
        <v>6503</v>
      </c>
      <c r="M19" s="206">
        <f t="shared" si="11"/>
        <v>0.3627556512378902</v>
      </c>
      <c r="N19" s="205">
        <v>39726</v>
      </c>
      <c r="O19" s="202">
        <v>37206</v>
      </c>
      <c r="P19" s="201">
        <v>10</v>
      </c>
      <c r="Q19" s="202">
        <v>0</v>
      </c>
      <c r="R19" s="201">
        <f t="shared" si="12"/>
        <v>76942</v>
      </c>
      <c r="S19" s="204">
        <f t="shared" si="13"/>
        <v>0.009484996799174158</v>
      </c>
      <c r="T19" s="205">
        <v>33446</v>
      </c>
      <c r="U19" s="202">
        <v>32957</v>
      </c>
      <c r="V19" s="201">
        <v>54</v>
      </c>
      <c r="W19" s="202">
        <v>15</v>
      </c>
      <c r="X19" s="201">
        <f t="shared" si="14"/>
        <v>66472</v>
      </c>
      <c r="Y19" s="200">
        <f t="shared" si="15"/>
        <v>0.15750992899265848</v>
      </c>
    </row>
    <row r="20" spans="1:25" ht="19.5" customHeight="1">
      <c r="A20" s="207" t="s">
        <v>284</v>
      </c>
      <c r="B20" s="205">
        <v>3716</v>
      </c>
      <c r="C20" s="202">
        <v>3949</v>
      </c>
      <c r="D20" s="201">
        <v>0</v>
      </c>
      <c r="E20" s="202">
        <v>0</v>
      </c>
      <c r="F20" s="201">
        <f t="shared" si="8"/>
        <v>7665</v>
      </c>
      <c r="G20" s="204">
        <f t="shared" si="9"/>
        <v>0.008741567779938302</v>
      </c>
      <c r="H20" s="205">
        <v>2193</v>
      </c>
      <c r="I20" s="202">
        <v>1833</v>
      </c>
      <c r="J20" s="201"/>
      <c r="K20" s="202"/>
      <c r="L20" s="201">
        <f t="shared" si="10"/>
        <v>4026</v>
      </c>
      <c r="M20" s="206">
        <f t="shared" si="11"/>
        <v>0.9038748137108792</v>
      </c>
      <c r="N20" s="205">
        <v>46134</v>
      </c>
      <c r="O20" s="202">
        <v>46441</v>
      </c>
      <c r="P20" s="201">
        <v>8</v>
      </c>
      <c r="Q20" s="202">
        <v>3</v>
      </c>
      <c r="R20" s="201">
        <f t="shared" si="12"/>
        <v>92586</v>
      </c>
      <c r="S20" s="204">
        <f t="shared" si="13"/>
        <v>0.011413505155160233</v>
      </c>
      <c r="T20" s="205">
        <v>21253</v>
      </c>
      <c r="U20" s="202">
        <v>21238</v>
      </c>
      <c r="V20" s="201">
        <v>2</v>
      </c>
      <c r="W20" s="202"/>
      <c r="X20" s="201">
        <f t="shared" si="14"/>
        <v>42493</v>
      </c>
      <c r="Y20" s="200">
        <f t="shared" si="15"/>
        <v>1.1788529875508909</v>
      </c>
    </row>
    <row r="21" spans="1:25" ht="19.5" customHeight="1">
      <c r="A21" s="207" t="s">
        <v>285</v>
      </c>
      <c r="B21" s="205">
        <v>3313</v>
      </c>
      <c r="C21" s="202">
        <v>3089</v>
      </c>
      <c r="D21" s="201">
        <v>0</v>
      </c>
      <c r="E21" s="202">
        <v>0</v>
      </c>
      <c r="F21" s="201">
        <f t="shared" si="8"/>
        <v>6402</v>
      </c>
      <c r="G21" s="204">
        <f t="shared" si="9"/>
        <v>0.007301176376668625</v>
      </c>
      <c r="H21" s="205">
        <v>3116</v>
      </c>
      <c r="I21" s="202">
        <v>3033</v>
      </c>
      <c r="J21" s="201"/>
      <c r="K21" s="202"/>
      <c r="L21" s="201">
        <f t="shared" si="10"/>
        <v>6149</v>
      </c>
      <c r="M21" s="206">
        <f t="shared" si="11"/>
        <v>0.041144901610017826</v>
      </c>
      <c r="N21" s="205">
        <v>26561</v>
      </c>
      <c r="O21" s="202">
        <v>27844</v>
      </c>
      <c r="P21" s="201">
        <v>118</v>
      </c>
      <c r="Q21" s="202">
        <v>0</v>
      </c>
      <c r="R21" s="201">
        <f t="shared" si="12"/>
        <v>54523</v>
      </c>
      <c r="S21" s="204">
        <f t="shared" si="13"/>
        <v>0.0067213028057676255</v>
      </c>
      <c r="T21" s="205">
        <v>26751</v>
      </c>
      <c r="U21" s="202">
        <v>29071</v>
      </c>
      <c r="V21" s="201"/>
      <c r="W21" s="202"/>
      <c r="X21" s="201">
        <f t="shared" si="14"/>
        <v>55822</v>
      </c>
      <c r="Y21" s="200">
        <f t="shared" si="15"/>
        <v>-0.023270395184694204</v>
      </c>
    </row>
    <row r="22" spans="1:25" ht="19.5" customHeight="1">
      <c r="A22" s="207" t="s">
        <v>286</v>
      </c>
      <c r="B22" s="205">
        <v>3116</v>
      </c>
      <c r="C22" s="202">
        <v>2971</v>
      </c>
      <c r="D22" s="201">
        <v>0</v>
      </c>
      <c r="E22" s="202">
        <v>0</v>
      </c>
      <c r="F22" s="201">
        <f t="shared" si="8"/>
        <v>6087</v>
      </c>
      <c r="G22" s="204">
        <f t="shared" si="9"/>
        <v>0.006941933865164311</v>
      </c>
      <c r="H22" s="205">
        <v>1592</v>
      </c>
      <c r="I22" s="202">
        <v>1403</v>
      </c>
      <c r="J22" s="201"/>
      <c r="K22" s="202"/>
      <c r="L22" s="201">
        <f t="shared" si="10"/>
        <v>2995</v>
      </c>
      <c r="M22" s="206">
        <f t="shared" si="11"/>
        <v>1.0323873121869784</v>
      </c>
      <c r="N22" s="205">
        <v>22918</v>
      </c>
      <c r="O22" s="202">
        <v>23178</v>
      </c>
      <c r="P22" s="201"/>
      <c r="Q22" s="202"/>
      <c r="R22" s="201">
        <f t="shared" si="12"/>
        <v>46096</v>
      </c>
      <c r="S22" s="204">
        <f t="shared" si="13"/>
        <v>0.005682467474912687</v>
      </c>
      <c r="T22" s="205">
        <v>13630</v>
      </c>
      <c r="U22" s="202">
        <v>11819</v>
      </c>
      <c r="V22" s="201"/>
      <c r="W22" s="202"/>
      <c r="X22" s="201">
        <f t="shared" si="14"/>
        <v>25449</v>
      </c>
      <c r="Y22" s="200">
        <f t="shared" si="15"/>
        <v>0.8113088922943927</v>
      </c>
    </row>
    <row r="23" spans="1:25" ht="19.5" customHeight="1">
      <c r="A23" s="207" t="s">
        <v>287</v>
      </c>
      <c r="B23" s="205">
        <v>2985</v>
      </c>
      <c r="C23" s="202">
        <v>2129</v>
      </c>
      <c r="D23" s="201">
        <v>0</v>
      </c>
      <c r="E23" s="202">
        <v>0</v>
      </c>
      <c r="F23" s="201">
        <f t="shared" si="8"/>
        <v>5114</v>
      </c>
      <c r="G23" s="204">
        <f t="shared" si="9"/>
        <v>0.005832273662962097</v>
      </c>
      <c r="H23" s="205">
        <v>2293</v>
      </c>
      <c r="I23" s="202">
        <v>2001</v>
      </c>
      <c r="J23" s="201"/>
      <c r="K23" s="202">
        <v>1</v>
      </c>
      <c r="L23" s="201">
        <f t="shared" si="10"/>
        <v>4295</v>
      </c>
      <c r="M23" s="206">
        <f t="shared" si="11"/>
        <v>0.19068684516880086</v>
      </c>
      <c r="N23" s="205">
        <v>30205</v>
      </c>
      <c r="O23" s="202">
        <v>28762</v>
      </c>
      <c r="P23" s="201">
        <v>8</v>
      </c>
      <c r="Q23" s="202"/>
      <c r="R23" s="201">
        <f t="shared" si="12"/>
        <v>58975</v>
      </c>
      <c r="S23" s="204">
        <f t="shared" si="13"/>
        <v>0.007270121471124952</v>
      </c>
      <c r="T23" s="205">
        <v>23976</v>
      </c>
      <c r="U23" s="202">
        <v>23945</v>
      </c>
      <c r="V23" s="201">
        <v>9</v>
      </c>
      <c r="W23" s="202">
        <v>2</v>
      </c>
      <c r="X23" s="201">
        <f t="shared" si="14"/>
        <v>47932</v>
      </c>
      <c r="Y23" s="200">
        <f t="shared" si="15"/>
        <v>0.23038888425269133</v>
      </c>
    </row>
    <row r="24" spans="1:25" ht="19.5" customHeight="1">
      <c r="A24" s="207" t="s">
        <v>288</v>
      </c>
      <c r="B24" s="205">
        <v>2549</v>
      </c>
      <c r="C24" s="202">
        <v>2121</v>
      </c>
      <c r="D24" s="201">
        <v>0</v>
      </c>
      <c r="E24" s="202">
        <v>0</v>
      </c>
      <c r="F24" s="201">
        <f t="shared" si="8"/>
        <v>4670</v>
      </c>
      <c r="G24" s="204">
        <f t="shared" si="9"/>
        <v>0.0053259127896036354</v>
      </c>
      <c r="H24" s="205">
        <v>1867</v>
      </c>
      <c r="I24" s="202">
        <v>1857</v>
      </c>
      <c r="J24" s="201"/>
      <c r="K24" s="202"/>
      <c r="L24" s="201">
        <f t="shared" si="10"/>
        <v>3724</v>
      </c>
      <c r="M24" s="206">
        <f t="shared" si="11"/>
        <v>0.2540279269602579</v>
      </c>
      <c r="N24" s="205">
        <v>20552</v>
      </c>
      <c r="O24" s="202">
        <v>19697</v>
      </c>
      <c r="P24" s="201">
        <v>0</v>
      </c>
      <c r="Q24" s="202">
        <v>0</v>
      </c>
      <c r="R24" s="201">
        <f t="shared" si="12"/>
        <v>40249</v>
      </c>
      <c r="S24" s="204">
        <f t="shared" si="13"/>
        <v>0.0049616806967580866</v>
      </c>
      <c r="T24" s="205">
        <v>17740</v>
      </c>
      <c r="U24" s="202">
        <v>17385</v>
      </c>
      <c r="V24" s="201">
        <v>0</v>
      </c>
      <c r="W24" s="202">
        <v>9</v>
      </c>
      <c r="X24" s="201">
        <f t="shared" si="14"/>
        <v>35134</v>
      </c>
      <c r="Y24" s="200">
        <f t="shared" si="15"/>
        <v>0.14558547276142764</v>
      </c>
    </row>
    <row r="25" spans="1:25" ht="19.5" customHeight="1">
      <c r="A25" s="207" t="s">
        <v>289</v>
      </c>
      <c r="B25" s="205">
        <v>2480</v>
      </c>
      <c r="C25" s="202">
        <v>2071</v>
      </c>
      <c r="D25" s="201">
        <v>0</v>
      </c>
      <c r="E25" s="202">
        <v>0</v>
      </c>
      <c r="F25" s="201">
        <f t="shared" si="8"/>
        <v>4551</v>
      </c>
      <c r="G25" s="204">
        <f t="shared" si="9"/>
        <v>0.005190198951924229</v>
      </c>
      <c r="H25" s="205">
        <v>2384</v>
      </c>
      <c r="I25" s="202">
        <v>2124</v>
      </c>
      <c r="J25" s="201"/>
      <c r="K25" s="202"/>
      <c r="L25" s="201">
        <f t="shared" si="10"/>
        <v>4508</v>
      </c>
      <c r="M25" s="206">
        <f t="shared" si="11"/>
        <v>0.009538598047914792</v>
      </c>
      <c r="N25" s="205">
        <v>24635</v>
      </c>
      <c r="O25" s="202">
        <v>23061</v>
      </c>
      <c r="P25" s="201"/>
      <c r="Q25" s="202">
        <v>0</v>
      </c>
      <c r="R25" s="201">
        <f t="shared" si="12"/>
        <v>47696</v>
      </c>
      <c r="S25" s="204">
        <f t="shared" si="13"/>
        <v>0.005879706887440029</v>
      </c>
      <c r="T25" s="205">
        <v>24422</v>
      </c>
      <c r="U25" s="202">
        <v>23632</v>
      </c>
      <c r="V25" s="201">
        <v>20</v>
      </c>
      <c r="W25" s="202">
        <v>3</v>
      </c>
      <c r="X25" s="201">
        <f t="shared" si="14"/>
        <v>48077</v>
      </c>
      <c r="Y25" s="200">
        <f t="shared" si="15"/>
        <v>-0.007924787320340299</v>
      </c>
    </row>
    <row r="26" spans="1:25" ht="19.5" customHeight="1">
      <c r="A26" s="207" t="s">
        <v>290</v>
      </c>
      <c r="B26" s="205">
        <v>2100</v>
      </c>
      <c r="C26" s="202">
        <v>2250</v>
      </c>
      <c r="D26" s="201">
        <v>0</v>
      </c>
      <c r="E26" s="202">
        <v>0</v>
      </c>
      <c r="F26" s="201">
        <f t="shared" si="0"/>
        <v>4350</v>
      </c>
      <c r="G26" s="204">
        <f t="shared" si="1"/>
        <v>0.004960968016011952</v>
      </c>
      <c r="H26" s="205">
        <v>1673</v>
      </c>
      <c r="I26" s="202">
        <v>3225</v>
      </c>
      <c r="J26" s="201"/>
      <c r="K26" s="202"/>
      <c r="L26" s="201">
        <f t="shared" si="2"/>
        <v>4898</v>
      </c>
      <c r="M26" s="206">
        <f t="shared" si="3"/>
        <v>-0.1118824009799918</v>
      </c>
      <c r="N26" s="205">
        <v>19583</v>
      </c>
      <c r="O26" s="202">
        <v>31421</v>
      </c>
      <c r="P26" s="201"/>
      <c r="Q26" s="202"/>
      <c r="R26" s="201">
        <f t="shared" si="4"/>
        <v>51004</v>
      </c>
      <c r="S26" s="204">
        <f t="shared" si="5"/>
        <v>0.006287499372840306</v>
      </c>
      <c r="T26" s="205">
        <v>16119</v>
      </c>
      <c r="U26" s="202">
        <v>36461</v>
      </c>
      <c r="V26" s="201"/>
      <c r="W26" s="202"/>
      <c r="X26" s="201">
        <f t="shared" si="6"/>
        <v>52580</v>
      </c>
      <c r="Y26" s="200">
        <f t="shared" si="7"/>
        <v>-0.02997337390642829</v>
      </c>
    </row>
    <row r="27" spans="1:25" ht="19.5" customHeight="1">
      <c r="A27" s="207" t="s">
        <v>291</v>
      </c>
      <c r="B27" s="205">
        <v>2932</v>
      </c>
      <c r="C27" s="202">
        <v>1310</v>
      </c>
      <c r="D27" s="201">
        <v>0</v>
      </c>
      <c r="E27" s="202">
        <v>0</v>
      </c>
      <c r="F27" s="201">
        <f t="shared" si="0"/>
        <v>4242</v>
      </c>
      <c r="G27" s="204">
        <f t="shared" si="1"/>
        <v>0.004837799154924759</v>
      </c>
      <c r="H27" s="205">
        <v>3076</v>
      </c>
      <c r="I27" s="202">
        <v>2528</v>
      </c>
      <c r="J27" s="201"/>
      <c r="K27" s="202"/>
      <c r="L27" s="201">
        <f t="shared" si="2"/>
        <v>5604</v>
      </c>
      <c r="M27" s="206">
        <f t="shared" si="3"/>
        <v>-0.24304068522483935</v>
      </c>
      <c r="N27" s="205">
        <v>22992</v>
      </c>
      <c r="O27" s="202">
        <v>14631</v>
      </c>
      <c r="P27" s="201"/>
      <c r="Q27" s="202"/>
      <c r="R27" s="201">
        <f t="shared" si="4"/>
        <v>37623</v>
      </c>
      <c r="S27" s="204">
        <f t="shared" si="5"/>
        <v>0.004637961510947588</v>
      </c>
      <c r="T27" s="205">
        <v>24203</v>
      </c>
      <c r="U27" s="202">
        <v>17773</v>
      </c>
      <c r="V27" s="201"/>
      <c r="W27" s="202"/>
      <c r="X27" s="201">
        <f t="shared" si="6"/>
        <v>41976</v>
      </c>
      <c r="Y27" s="200">
        <f t="shared" si="7"/>
        <v>-0.10370211549456831</v>
      </c>
    </row>
    <row r="28" spans="1:25" ht="19.5" customHeight="1">
      <c r="A28" s="207" t="s">
        <v>292</v>
      </c>
      <c r="B28" s="205">
        <v>2037</v>
      </c>
      <c r="C28" s="202">
        <v>1719</v>
      </c>
      <c r="D28" s="201">
        <v>0</v>
      </c>
      <c r="E28" s="202">
        <v>0</v>
      </c>
      <c r="F28" s="201">
        <f t="shared" si="0"/>
        <v>3756</v>
      </c>
      <c r="G28" s="204">
        <f t="shared" si="1"/>
        <v>0.004283539280032389</v>
      </c>
      <c r="H28" s="205">
        <v>2486</v>
      </c>
      <c r="I28" s="202">
        <v>1954</v>
      </c>
      <c r="J28" s="201"/>
      <c r="K28" s="202"/>
      <c r="L28" s="201">
        <f t="shared" si="2"/>
        <v>4440</v>
      </c>
      <c r="M28" s="206">
        <f t="shared" si="3"/>
        <v>-0.15405405405405403</v>
      </c>
      <c r="N28" s="205">
        <v>20468</v>
      </c>
      <c r="O28" s="202">
        <v>19236</v>
      </c>
      <c r="P28" s="201"/>
      <c r="Q28" s="202"/>
      <c r="R28" s="201">
        <f t="shared" si="4"/>
        <v>39704</v>
      </c>
      <c r="S28" s="204">
        <f t="shared" si="5"/>
        <v>0.004894496021865961</v>
      </c>
      <c r="T28" s="205">
        <v>22007</v>
      </c>
      <c r="U28" s="202">
        <v>19903</v>
      </c>
      <c r="V28" s="201">
        <v>39</v>
      </c>
      <c r="W28" s="202"/>
      <c r="X28" s="201">
        <f t="shared" si="6"/>
        <v>41949</v>
      </c>
      <c r="Y28" s="200">
        <f t="shared" si="7"/>
        <v>-0.05351736632577653</v>
      </c>
    </row>
    <row r="29" spans="1:25" ht="19.5" customHeight="1">
      <c r="A29" s="207" t="s">
        <v>293</v>
      </c>
      <c r="B29" s="205">
        <v>2049</v>
      </c>
      <c r="C29" s="202">
        <v>1473</v>
      </c>
      <c r="D29" s="201">
        <v>0</v>
      </c>
      <c r="E29" s="202">
        <v>0</v>
      </c>
      <c r="F29" s="201">
        <f t="shared" si="0"/>
        <v>3522</v>
      </c>
      <c r="G29" s="204">
        <f t="shared" si="1"/>
        <v>0.00401667341434347</v>
      </c>
      <c r="H29" s="205">
        <v>3201</v>
      </c>
      <c r="I29" s="202">
        <v>2697</v>
      </c>
      <c r="J29" s="201"/>
      <c r="K29" s="202"/>
      <c r="L29" s="201">
        <f t="shared" si="2"/>
        <v>5898</v>
      </c>
      <c r="M29" s="206">
        <f t="shared" si="3"/>
        <v>-0.40284842319430314</v>
      </c>
      <c r="N29" s="205">
        <v>27964</v>
      </c>
      <c r="O29" s="202">
        <v>24855</v>
      </c>
      <c r="P29" s="201"/>
      <c r="Q29" s="202"/>
      <c r="R29" s="201">
        <f t="shared" si="4"/>
        <v>52819</v>
      </c>
      <c r="S29" s="204">
        <f t="shared" si="5"/>
        <v>0.0065112428314260075</v>
      </c>
      <c r="T29" s="205">
        <v>34022</v>
      </c>
      <c r="U29" s="202">
        <v>29429</v>
      </c>
      <c r="V29" s="201"/>
      <c r="W29" s="202"/>
      <c r="X29" s="201">
        <f t="shared" si="6"/>
        <v>63451</v>
      </c>
      <c r="Y29" s="200">
        <f t="shared" si="7"/>
        <v>-0.16756237096342064</v>
      </c>
    </row>
    <row r="30" spans="1:25" ht="19.5" customHeight="1">
      <c r="A30" s="207" t="s">
        <v>294</v>
      </c>
      <c r="B30" s="205">
        <v>1261</v>
      </c>
      <c r="C30" s="202">
        <v>890</v>
      </c>
      <c r="D30" s="201">
        <v>0</v>
      </c>
      <c r="E30" s="202">
        <v>0</v>
      </c>
      <c r="F30" s="201">
        <f t="shared" si="0"/>
        <v>2151</v>
      </c>
      <c r="G30" s="204">
        <f t="shared" si="1"/>
        <v>0.0024531131499866</v>
      </c>
      <c r="H30" s="205">
        <v>1373</v>
      </c>
      <c r="I30" s="202">
        <v>886</v>
      </c>
      <c r="J30" s="201"/>
      <c r="K30" s="202"/>
      <c r="L30" s="201">
        <f t="shared" si="2"/>
        <v>2259</v>
      </c>
      <c r="M30" s="206">
        <f t="shared" si="3"/>
        <v>-0.047808764940239</v>
      </c>
      <c r="N30" s="205">
        <v>10478</v>
      </c>
      <c r="O30" s="202">
        <v>9441</v>
      </c>
      <c r="P30" s="201">
        <v>10</v>
      </c>
      <c r="Q30" s="202">
        <v>0</v>
      </c>
      <c r="R30" s="201">
        <f t="shared" si="4"/>
        <v>19929</v>
      </c>
      <c r="S30" s="204">
        <f t="shared" si="5"/>
        <v>0.002456740157660859</v>
      </c>
      <c r="T30" s="205">
        <v>8543</v>
      </c>
      <c r="U30" s="202">
        <v>7372</v>
      </c>
      <c r="V30" s="201">
        <v>7</v>
      </c>
      <c r="W30" s="202">
        <v>3</v>
      </c>
      <c r="X30" s="201">
        <f t="shared" si="6"/>
        <v>15925</v>
      </c>
      <c r="Y30" s="200">
        <f t="shared" si="7"/>
        <v>0.25142857142857133</v>
      </c>
    </row>
    <row r="31" spans="1:25" ht="19.5" customHeight="1">
      <c r="A31" s="207" t="s">
        <v>295</v>
      </c>
      <c r="B31" s="205">
        <v>794</v>
      </c>
      <c r="C31" s="202">
        <v>716</v>
      </c>
      <c r="D31" s="201">
        <v>0</v>
      </c>
      <c r="E31" s="202">
        <v>0</v>
      </c>
      <c r="F31" s="201">
        <f t="shared" si="0"/>
        <v>1510</v>
      </c>
      <c r="G31" s="204">
        <f t="shared" si="1"/>
        <v>0.001722083150385758</v>
      </c>
      <c r="H31" s="205">
        <v>1289</v>
      </c>
      <c r="I31" s="202">
        <v>1146</v>
      </c>
      <c r="J31" s="201"/>
      <c r="K31" s="202"/>
      <c r="L31" s="201">
        <f t="shared" si="2"/>
        <v>2435</v>
      </c>
      <c r="M31" s="206">
        <f t="shared" si="3"/>
        <v>-0.3798767967145791</v>
      </c>
      <c r="N31" s="205">
        <v>10195</v>
      </c>
      <c r="O31" s="202">
        <v>9134</v>
      </c>
      <c r="P31" s="201"/>
      <c r="Q31" s="202"/>
      <c r="R31" s="201">
        <f t="shared" si="4"/>
        <v>19329</v>
      </c>
      <c r="S31" s="204">
        <f t="shared" si="5"/>
        <v>0.0023827753779631063</v>
      </c>
      <c r="T31" s="205">
        <v>10693</v>
      </c>
      <c r="U31" s="202">
        <v>10225</v>
      </c>
      <c r="V31" s="201"/>
      <c r="W31" s="202"/>
      <c r="X31" s="201">
        <f t="shared" si="6"/>
        <v>20918</v>
      </c>
      <c r="Y31" s="200">
        <f t="shared" si="7"/>
        <v>-0.07596328520891094</v>
      </c>
    </row>
    <row r="32" spans="1:25" ht="19.5" customHeight="1" thickBot="1">
      <c r="A32" s="207" t="s">
        <v>261</v>
      </c>
      <c r="B32" s="205">
        <v>18378</v>
      </c>
      <c r="C32" s="202">
        <v>19657</v>
      </c>
      <c r="D32" s="201">
        <v>0</v>
      </c>
      <c r="E32" s="202">
        <v>0</v>
      </c>
      <c r="F32" s="201">
        <f t="shared" si="0"/>
        <v>38035</v>
      </c>
      <c r="G32" s="204">
        <f t="shared" si="1"/>
        <v>0.043377107698624046</v>
      </c>
      <c r="H32" s="205">
        <v>11607</v>
      </c>
      <c r="I32" s="202">
        <v>9081</v>
      </c>
      <c r="J32" s="201">
        <v>11</v>
      </c>
      <c r="K32" s="202">
        <v>7</v>
      </c>
      <c r="L32" s="201">
        <f t="shared" si="2"/>
        <v>20706</v>
      </c>
      <c r="M32" s="206">
        <f t="shared" si="3"/>
        <v>0.836907176663769</v>
      </c>
      <c r="N32" s="205">
        <v>148059</v>
      </c>
      <c r="O32" s="202">
        <v>144138</v>
      </c>
      <c r="P32" s="201">
        <v>88</v>
      </c>
      <c r="Q32" s="202">
        <v>61</v>
      </c>
      <c r="R32" s="201">
        <f t="shared" si="4"/>
        <v>292346</v>
      </c>
      <c r="S32" s="204">
        <f t="shared" si="5"/>
        <v>0.03603884580919873</v>
      </c>
      <c r="T32" s="205">
        <v>108891</v>
      </c>
      <c r="U32" s="202">
        <v>76497</v>
      </c>
      <c r="V32" s="201">
        <v>241</v>
      </c>
      <c r="W32" s="202">
        <v>231</v>
      </c>
      <c r="X32" s="201">
        <f t="shared" si="6"/>
        <v>185860</v>
      </c>
      <c r="Y32" s="200">
        <f t="shared" si="7"/>
        <v>0.5729366189605078</v>
      </c>
    </row>
    <row r="33" spans="1:25" s="208" customFormat="1" ht="19.5" customHeight="1">
      <c r="A33" s="215" t="s">
        <v>57</v>
      </c>
      <c r="B33" s="212">
        <f>SUM(B34:B49)</f>
        <v>117832</v>
      </c>
      <c r="C33" s="211">
        <f>SUM(C34:C49)</f>
        <v>116492</v>
      </c>
      <c r="D33" s="210">
        <f>SUM(D34:D49)</f>
        <v>3835</v>
      </c>
      <c r="E33" s="211">
        <f>SUM(E34:E49)</f>
        <v>4305</v>
      </c>
      <c r="F33" s="210">
        <f t="shared" si="0"/>
        <v>242464</v>
      </c>
      <c r="G33" s="213">
        <f t="shared" si="1"/>
        <v>0.27651865495041883</v>
      </c>
      <c r="H33" s="212">
        <f>SUM(H34:H49)</f>
        <v>121194</v>
      </c>
      <c r="I33" s="211">
        <f>SUM(I34:I49)</f>
        <v>118982</v>
      </c>
      <c r="J33" s="210">
        <f>SUM(J34:J49)</f>
        <v>32</v>
      </c>
      <c r="K33" s="211">
        <f>SUM(K34:K49)</f>
        <v>103</v>
      </c>
      <c r="L33" s="210">
        <f t="shared" si="2"/>
        <v>240311</v>
      </c>
      <c r="M33" s="214">
        <f t="shared" si="3"/>
        <v>0.008959223672657446</v>
      </c>
      <c r="N33" s="212">
        <f>SUM(N34:N49)</f>
        <v>1050388</v>
      </c>
      <c r="O33" s="211">
        <f>SUM(O34:O49)</f>
        <v>1045726</v>
      </c>
      <c r="P33" s="210">
        <f>SUM(P34:P49)</f>
        <v>9838</v>
      </c>
      <c r="Q33" s="211">
        <f>SUM(Q34:Q49)</f>
        <v>12758</v>
      </c>
      <c r="R33" s="210">
        <f t="shared" si="4"/>
        <v>2118710</v>
      </c>
      <c r="S33" s="213">
        <f t="shared" si="5"/>
        <v>0.2611831973223764</v>
      </c>
      <c r="T33" s="212">
        <f>SUM(T34:T49)</f>
        <v>987276</v>
      </c>
      <c r="U33" s="211">
        <f>SUM(U34:U49)</f>
        <v>976509</v>
      </c>
      <c r="V33" s="210">
        <f>SUM(V34:V49)</f>
        <v>1216</v>
      </c>
      <c r="W33" s="211">
        <f>SUM(W34:W49)</f>
        <v>1460</v>
      </c>
      <c r="X33" s="210">
        <f t="shared" si="6"/>
        <v>1966461</v>
      </c>
      <c r="Y33" s="209">
        <f t="shared" si="7"/>
        <v>0.07742284235486996</v>
      </c>
    </row>
    <row r="34" spans="1:25" ht="19.5" customHeight="1">
      <c r="A34" s="222" t="s">
        <v>296</v>
      </c>
      <c r="B34" s="219">
        <v>20741</v>
      </c>
      <c r="C34" s="217">
        <v>20165</v>
      </c>
      <c r="D34" s="218">
        <v>10</v>
      </c>
      <c r="E34" s="217">
        <v>12</v>
      </c>
      <c r="F34" s="201">
        <f t="shared" si="0"/>
        <v>40928</v>
      </c>
      <c r="G34" s="204">
        <f t="shared" si="1"/>
        <v>0.04667643654237636</v>
      </c>
      <c r="H34" s="219">
        <v>23371</v>
      </c>
      <c r="I34" s="217">
        <v>23283</v>
      </c>
      <c r="J34" s="218">
        <v>3</v>
      </c>
      <c r="K34" s="217"/>
      <c r="L34" s="218">
        <f t="shared" si="2"/>
        <v>46657</v>
      </c>
      <c r="M34" s="221">
        <f t="shared" si="3"/>
        <v>-0.12278972072786509</v>
      </c>
      <c r="N34" s="219">
        <v>208830</v>
      </c>
      <c r="O34" s="217">
        <v>209223</v>
      </c>
      <c r="P34" s="218">
        <v>209</v>
      </c>
      <c r="Q34" s="217">
        <v>27</v>
      </c>
      <c r="R34" s="201">
        <f t="shared" si="4"/>
        <v>418289</v>
      </c>
      <c r="S34" s="204">
        <f t="shared" si="5"/>
        <v>0.051564422891655526</v>
      </c>
      <c r="T34" s="223">
        <v>183906</v>
      </c>
      <c r="U34" s="217">
        <v>184134</v>
      </c>
      <c r="V34" s="218">
        <v>18</v>
      </c>
      <c r="W34" s="217">
        <v>7</v>
      </c>
      <c r="X34" s="218">
        <f t="shared" si="6"/>
        <v>368065</v>
      </c>
      <c r="Y34" s="216">
        <f t="shared" si="7"/>
        <v>0.13645415891214863</v>
      </c>
    </row>
    <row r="35" spans="1:25" ht="19.5" customHeight="1">
      <c r="A35" s="222" t="s">
        <v>297</v>
      </c>
      <c r="B35" s="219">
        <v>19245</v>
      </c>
      <c r="C35" s="217">
        <v>17900</v>
      </c>
      <c r="D35" s="218">
        <v>0</v>
      </c>
      <c r="E35" s="217">
        <v>0</v>
      </c>
      <c r="F35" s="218">
        <f t="shared" si="0"/>
        <v>37145</v>
      </c>
      <c r="G35" s="220">
        <f t="shared" si="1"/>
        <v>0.04236210504707218</v>
      </c>
      <c r="H35" s="219">
        <v>14327</v>
      </c>
      <c r="I35" s="217">
        <v>13739</v>
      </c>
      <c r="J35" s="218"/>
      <c r="K35" s="217"/>
      <c r="L35" s="201">
        <f t="shared" si="2"/>
        <v>28066</v>
      </c>
      <c r="M35" s="221">
        <f t="shared" si="3"/>
        <v>0.32348749376469743</v>
      </c>
      <c r="N35" s="219">
        <v>162505</v>
      </c>
      <c r="O35" s="217">
        <v>156542</v>
      </c>
      <c r="P35" s="218">
        <v>13</v>
      </c>
      <c r="Q35" s="217">
        <v>18</v>
      </c>
      <c r="R35" s="218">
        <f t="shared" si="4"/>
        <v>319078</v>
      </c>
      <c r="S35" s="220">
        <f t="shared" si="5"/>
        <v>0.03933422329399928</v>
      </c>
      <c r="T35" s="223">
        <v>139595</v>
      </c>
      <c r="U35" s="217">
        <v>137182</v>
      </c>
      <c r="V35" s="218">
        <v>0</v>
      </c>
      <c r="W35" s="217">
        <v>0</v>
      </c>
      <c r="X35" s="218">
        <f t="shared" si="6"/>
        <v>276777</v>
      </c>
      <c r="Y35" s="216">
        <f t="shared" si="7"/>
        <v>0.15283423116805217</v>
      </c>
    </row>
    <row r="36" spans="1:25" ht="19.5" customHeight="1">
      <c r="A36" s="222" t="s">
        <v>298</v>
      </c>
      <c r="B36" s="219">
        <v>13250</v>
      </c>
      <c r="C36" s="217">
        <v>11969</v>
      </c>
      <c r="D36" s="218">
        <v>0</v>
      </c>
      <c r="E36" s="217">
        <v>0</v>
      </c>
      <c r="F36" s="218">
        <f t="shared" si="0"/>
        <v>25219</v>
      </c>
      <c r="G36" s="220">
        <f t="shared" si="1"/>
        <v>0.028761069516277108</v>
      </c>
      <c r="H36" s="219">
        <v>18226</v>
      </c>
      <c r="I36" s="217">
        <v>16937</v>
      </c>
      <c r="J36" s="218"/>
      <c r="K36" s="217"/>
      <c r="L36" s="218">
        <f t="shared" si="2"/>
        <v>35163</v>
      </c>
      <c r="M36" s="221">
        <f t="shared" si="3"/>
        <v>-0.28279725848192705</v>
      </c>
      <c r="N36" s="219">
        <v>133955</v>
      </c>
      <c r="O36" s="217">
        <v>125729</v>
      </c>
      <c r="P36" s="218">
        <v>359</v>
      </c>
      <c r="Q36" s="217">
        <v>557</v>
      </c>
      <c r="R36" s="218">
        <f t="shared" si="4"/>
        <v>260600</v>
      </c>
      <c r="S36" s="220">
        <f t="shared" si="5"/>
        <v>0.03212536931539063</v>
      </c>
      <c r="T36" s="223">
        <v>76545</v>
      </c>
      <c r="U36" s="217">
        <v>74407</v>
      </c>
      <c r="V36" s="218"/>
      <c r="W36" s="217">
        <v>2</v>
      </c>
      <c r="X36" s="218">
        <f t="shared" si="6"/>
        <v>150954</v>
      </c>
      <c r="Y36" s="216">
        <f t="shared" si="7"/>
        <v>0.7263537236509134</v>
      </c>
    </row>
    <row r="37" spans="1:25" ht="19.5" customHeight="1">
      <c r="A37" s="222" t="s">
        <v>299</v>
      </c>
      <c r="B37" s="219">
        <v>9015</v>
      </c>
      <c r="C37" s="217">
        <v>10248</v>
      </c>
      <c r="D37" s="218">
        <v>0</v>
      </c>
      <c r="E37" s="217">
        <v>0</v>
      </c>
      <c r="F37" s="218">
        <f t="shared" si="0"/>
        <v>19263</v>
      </c>
      <c r="G37" s="220">
        <f t="shared" si="1"/>
        <v>0.02196853491780189</v>
      </c>
      <c r="H37" s="219">
        <v>8233</v>
      </c>
      <c r="I37" s="217">
        <v>9212</v>
      </c>
      <c r="J37" s="218"/>
      <c r="K37" s="217"/>
      <c r="L37" s="201">
        <f t="shared" si="2"/>
        <v>17445</v>
      </c>
      <c r="M37" s="221">
        <f t="shared" si="3"/>
        <v>0.10421324161650913</v>
      </c>
      <c r="N37" s="219">
        <v>80457</v>
      </c>
      <c r="O37" s="217">
        <v>82989</v>
      </c>
      <c r="P37" s="218">
        <v>0</v>
      </c>
      <c r="Q37" s="217">
        <v>1</v>
      </c>
      <c r="R37" s="201">
        <f t="shared" si="4"/>
        <v>163447</v>
      </c>
      <c r="S37" s="220">
        <f t="shared" si="5"/>
        <v>0.02014886891209767</v>
      </c>
      <c r="T37" s="223">
        <v>77719</v>
      </c>
      <c r="U37" s="217">
        <v>77917</v>
      </c>
      <c r="V37" s="218">
        <v>2</v>
      </c>
      <c r="W37" s="217">
        <v>2</v>
      </c>
      <c r="X37" s="218">
        <f t="shared" si="6"/>
        <v>155640</v>
      </c>
      <c r="Y37" s="216">
        <f t="shared" si="7"/>
        <v>0.050160627088152054</v>
      </c>
    </row>
    <row r="38" spans="1:25" ht="19.5" customHeight="1">
      <c r="A38" s="222" t="s">
        <v>300</v>
      </c>
      <c r="B38" s="219">
        <v>8818</v>
      </c>
      <c r="C38" s="217">
        <v>8838</v>
      </c>
      <c r="D38" s="218">
        <v>0</v>
      </c>
      <c r="E38" s="217">
        <v>0</v>
      </c>
      <c r="F38" s="218">
        <f t="shared" si="0"/>
        <v>17656</v>
      </c>
      <c r="G38" s="220">
        <f t="shared" si="1"/>
        <v>0.020135827882921155</v>
      </c>
      <c r="H38" s="219">
        <v>7217</v>
      </c>
      <c r="I38" s="217">
        <v>7828</v>
      </c>
      <c r="J38" s="218"/>
      <c r="K38" s="217"/>
      <c r="L38" s="218">
        <f t="shared" si="2"/>
        <v>15045</v>
      </c>
      <c r="M38" s="221">
        <f t="shared" si="3"/>
        <v>0.17354602858092383</v>
      </c>
      <c r="N38" s="219">
        <v>74332</v>
      </c>
      <c r="O38" s="217">
        <v>78374</v>
      </c>
      <c r="P38" s="218">
        <v>34</v>
      </c>
      <c r="Q38" s="217">
        <v>0</v>
      </c>
      <c r="R38" s="218">
        <f t="shared" si="4"/>
        <v>152740</v>
      </c>
      <c r="S38" s="220">
        <f t="shared" si="5"/>
        <v>0.018828967418391268</v>
      </c>
      <c r="T38" s="223">
        <v>67208</v>
      </c>
      <c r="U38" s="217">
        <v>70098</v>
      </c>
      <c r="V38" s="218">
        <v>47</v>
      </c>
      <c r="W38" s="217">
        <v>0</v>
      </c>
      <c r="X38" s="218">
        <f t="shared" si="6"/>
        <v>137353</v>
      </c>
      <c r="Y38" s="216">
        <f t="shared" si="7"/>
        <v>0.11202521968941337</v>
      </c>
    </row>
    <row r="39" spans="1:25" ht="19.5" customHeight="1">
      <c r="A39" s="222" t="s">
        <v>301</v>
      </c>
      <c r="B39" s="219">
        <v>8623</v>
      </c>
      <c r="C39" s="217">
        <v>8452</v>
      </c>
      <c r="D39" s="218">
        <v>0</v>
      </c>
      <c r="E39" s="217">
        <v>0</v>
      </c>
      <c r="F39" s="218">
        <f t="shared" si="0"/>
        <v>17075</v>
      </c>
      <c r="G39" s="220">
        <f t="shared" si="1"/>
        <v>0.019473225028368756</v>
      </c>
      <c r="H39" s="219">
        <v>10110</v>
      </c>
      <c r="I39" s="217">
        <v>9104</v>
      </c>
      <c r="J39" s="218">
        <v>5</v>
      </c>
      <c r="K39" s="217">
        <v>93</v>
      </c>
      <c r="L39" s="218">
        <f t="shared" si="2"/>
        <v>19312</v>
      </c>
      <c r="M39" s="221">
        <f t="shared" si="3"/>
        <v>-0.11583471416735713</v>
      </c>
      <c r="N39" s="219">
        <v>78975</v>
      </c>
      <c r="O39" s="217">
        <v>86021</v>
      </c>
      <c r="P39" s="218">
        <v>282</v>
      </c>
      <c r="Q39" s="217">
        <v>441</v>
      </c>
      <c r="R39" s="218">
        <f t="shared" si="4"/>
        <v>165719</v>
      </c>
      <c r="S39" s="220">
        <f t="shared" si="5"/>
        <v>0.02042894887788649</v>
      </c>
      <c r="T39" s="223">
        <v>95420</v>
      </c>
      <c r="U39" s="217">
        <v>100910</v>
      </c>
      <c r="V39" s="218">
        <v>59</v>
      </c>
      <c r="W39" s="217">
        <v>93</v>
      </c>
      <c r="X39" s="218">
        <f t="shared" si="6"/>
        <v>196482</v>
      </c>
      <c r="Y39" s="216">
        <f t="shared" si="7"/>
        <v>-0.15656904958215</v>
      </c>
    </row>
    <row r="40" spans="1:25" ht="19.5" customHeight="1">
      <c r="A40" s="222" t="s">
        <v>302</v>
      </c>
      <c r="B40" s="219">
        <v>4883</v>
      </c>
      <c r="C40" s="217">
        <v>4565</v>
      </c>
      <c r="D40" s="218">
        <v>0</v>
      </c>
      <c r="E40" s="217">
        <v>0</v>
      </c>
      <c r="F40" s="218">
        <f>SUM(B40:E40)</f>
        <v>9448</v>
      </c>
      <c r="G40" s="220">
        <f>F40/$F$9</f>
        <v>0.010774994440294465</v>
      </c>
      <c r="H40" s="219">
        <v>4971</v>
      </c>
      <c r="I40" s="217">
        <v>4765</v>
      </c>
      <c r="J40" s="218"/>
      <c r="K40" s="217"/>
      <c r="L40" s="218">
        <f>SUM(H40:K40)</f>
        <v>9736</v>
      </c>
      <c r="M40" s="221">
        <f>IF(ISERROR(F40/L40-1),"         /0",(F40/L40-1))</f>
        <v>-0.02958093672966311</v>
      </c>
      <c r="N40" s="219">
        <v>45700</v>
      </c>
      <c r="O40" s="217">
        <v>42470</v>
      </c>
      <c r="P40" s="218">
        <v>0</v>
      </c>
      <c r="Q40" s="217">
        <v>0</v>
      </c>
      <c r="R40" s="218">
        <f>SUM(N40:Q40)</f>
        <v>88170</v>
      </c>
      <c r="S40" s="220">
        <f>R40/$R$9</f>
        <v>0.010869124376584773</v>
      </c>
      <c r="T40" s="223">
        <v>41986</v>
      </c>
      <c r="U40" s="217">
        <v>40311</v>
      </c>
      <c r="V40" s="218">
        <v>151</v>
      </c>
      <c r="W40" s="217">
        <v>138</v>
      </c>
      <c r="X40" s="218">
        <f>SUM(T40:W40)</f>
        <v>82586</v>
      </c>
      <c r="Y40" s="216">
        <f>IF(ISERROR(R40/X40-1),"         /0",(R40/X40-1))</f>
        <v>0.06761436563097867</v>
      </c>
    </row>
    <row r="41" spans="1:25" ht="19.5" customHeight="1">
      <c r="A41" s="222" t="s">
        <v>303</v>
      </c>
      <c r="B41" s="219">
        <v>3505</v>
      </c>
      <c r="C41" s="217">
        <v>3943</v>
      </c>
      <c r="D41" s="218">
        <v>0</v>
      </c>
      <c r="E41" s="217">
        <v>0</v>
      </c>
      <c r="F41" s="218">
        <f t="shared" si="0"/>
        <v>7448</v>
      </c>
      <c r="G41" s="220">
        <f t="shared" si="1"/>
        <v>0.008494089605346441</v>
      </c>
      <c r="H41" s="219">
        <v>4594</v>
      </c>
      <c r="I41" s="217">
        <v>4227</v>
      </c>
      <c r="J41" s="218"/>
      <c r="K41" s="217"/>
      <c r="L41" s="218">
        <f t="shared" si="2"/>
        <v>8821</v>
      </c>
      <c r="M41" s="221">
        <f t="shared" si="3"/>
        <v>-0.15565128670218797</v>
      </c>
      <c r="N41" s="219">
        <v>33515</v>
      </c>
      <c r="O41" s="217">
        <v>35480</v>
      </c>
      <c r="P41" s="218"/>
      <c r="Q41" s="217">
        <v>0</v>
      </c>
      <c r="R41" s="218">
        <f t="shared" si="4"/>
        <v>68995</v>
      </c>
      <c r="S41" s="220">
        <f t="shared" si="5"/>
        <v>0.008505333292077423</v>
      </c>
      <c r="T41" s="223">
        <v>45047</v>
      </c>
      <c r="U41" s="217">
        <v>42228</v>
      </c>
      <c r="V41" s="218"/>
      <c r="W41" s="217"/>
      <c r="X41" s="218">
        <f t="shared" si="6"/>
        <v>87275</v>
      </c>
      <c r="Y41" s="216">
        <f t="shared" si="7"/>
        <v>-0.2094528788312804</v>
      </c>
    </row>
    <row r="42" spans="1:25" ht="19.5" customHeight="1">
      <c r="A42" s="222" t="s">
        <v>304</v>
      </c>
      <c r="B42" s="219">
        <v>2211</v>
      </c>
      <c r="C42" s="217">
        <v>2419</v>
      </c>
      <c r="D42" s="218">
        <v>0</v>
      </c>
      <c r="E42" s="217">
        <v>0</v>
      </c>
      <c r="F42" s="218">
        <f>SUM(B42:E42)</f>
        <v>4630</v>
      </c>
      <c r="G42" s="220">
        <f>F42/$F$9</f>
        <v>0.005280294692904675</v>
      </c>
      <c r="H42" s="219">
        <v>10</v>
      </c>
      <c r="I42" s="217">
        <v>8</v>
      </c>
      <c r="J42" s="218"/>
      <c r="K42" s="217"/>
      <c r="L42" s="218">
        <f>SUM(H42:K42)</f>
        <v>18</v>
      </c>
      <c r="M42" s="221"/>
      <c r="N42" s="219">
        <v>3737</v>
      </c>
      <c r="O42" s="217">
        <v>4772</v>
      </c>
      <c r="P42" s="218"/>
      <c r="Q42" s="217">
        <v>0</v>
      </c>
      <c r="R42" s="218">
        <f>SUM(N42:Q42)</f>
        <v>8509</v>
      </c>
      <c r="S42" s="220">
        <f>R42/$R$9</f>
        <v>0.001048943850746964</v>
      </c>
      <c r="T42" s="223">
        <v>4006</v>
      </c>
      <c r="U42" s="217">
        <v>4241</v>
      </c>
      <c r="V42" s="218">
        <v>21</v>
      </c>
      <c r="W42" s="217">
        <v>0</v>
      </c>
      <c r="X42" s="218">
        <f>SUM(T42:W42)</f>
        <v>8268</v>
      </c>
      <c r="Y42" s="216">
        <f>IF(ISERROR(R42/X42-1),"         /0",(R42/X42-1))</f>
        <v>0.029148524431543255</v>
      </c>
    </row>
    <row r="43" spans="1:25" ht="19.5" customHeight="1">
      <c r="A43" s="222" t="s">
        <v>305</v>
      </c>
      <c r="B43" s="219">
        <v>2152</v>
      </c>
      <c r="C43" s="217">
        <v>2097</v>
      </c>
      <c r="D43" s="218">
        <v>0</v>
      </c>
      <c r="E43" s="217">
        <v>0</v>
      </c>
      <c r="F43" s="218">
        <f t="shared" si="0"/>
        <v>4249</v>
      </c>
      <c r="G43" s="220">
        <f t="shared" si="1"/>
        <v>0.004845782321847077</v>
      </c>
      <c r="H43" s="219">
        <v>1103</v>
      </c>
      <c r="I43" s="217">
        <v>1601</v>
      </c>
      <c r="J43" s="218"/>
      <c r="K43" s="217"/>
      <c r="L43" s="218">
        <f t="shared" si="2"/>
        <v>2704</v>
      </c>
      <c r="M43" s="221">
        <f t="shared" si="3"/>
        <v>0.5713757396449703</v>
      </c>
      <c r="N43" s="219">
        <v>13164</v>
      </c>
      <c r="O43" s="217">
        <v>12195</v>
      </c>
      <c r="P43" s="218"/>
      <c r="Q43" s="217"/>
      <c r="R43" s="218">
        <f t="shared" si="4"/>
        <v>25359</v>
      </c>
      <c r="S43" s="220">
        <f t="shared" si="5"/>
        <v>0.003126121413925522</v>
      </c>
      <c r="T43" s="223">
        <v>12331</v>
      </c>
      <c r="U43" s="217">
        <v>12169</v>
      </c>
      <c r="V43" s="218"/>
      <c r="W43" s="217"/>
      <c r="X43" s="218">
        <f t="shared" si="6"/>
        <v>24500</v>
      </c>
      <c r="Y43" s="216">
        <f t="shared" si="7"/>
        <v>0.03506122448979587</v>
      </c>
    </row>
    <row r="44" spans="1:25" ht="19.5" customHeight="1">
      <c r="A44" s="222" t="s">
        <v>306</v>
      </c>
      <c r="B44" s="219">
        <v>1704</v>
      </c>
      <c r="C44" s="217">
        <v>1828</v>
      </c>
      <c r="D44" s="218">
        <v>0</v>
      </c>
      <c r="E44" s="217">
        <v>0</v>
      </c>
      <c r="F44" s="218">
        <f t="shared" si="0"/>
        <v>3532</v>
      </c>
      <c r="G44" s="220">
        <f t="shared" si="1"/>
        <v>0.00402807793851821</v>
      </c>
      <c r="H44" s="219">
        <v>2930</v>
      </c>
      <c r="I44" s="217">
        <v>3255</v>
      </c>
      <c r="J44" s="218"/>
      <c r="K44" s="217"/>
      <c r="L44" s="218">
        <f t="shared" si="2"/>
        <v>6185</v>
      </c>
      <c r="M44" s="221">
        <f t="shared" si="3"/>
        <v>-0.42894098625707355</v>
      </c>
      <c r="N44" s="219">
        <v>17088</v>
      </c>
      <c r="O44" s="217">
        <v>18024</v>
      </c>
      <c r="P44" s="218"/>
      <c r="Q44" s="217"/>
      <c r="R44" s="218">
        <f t="shared" si="4"/>
        <v>35112</v>
      </c>
      <c r="S44" s="220">
        <f t="shared" si="5"/>
        <v>0.004328418907912493</v>
      </c>
      <c r="T44" s="223">
        <v>16799</v>
      </c>
      <c r="U44" s="217">
        <v>18557</v>
      </c>
      <c r="V44" s="218">
        <v>418</v>
      </c>
      <c r="W44" s="217">
        <v>703</v>
      </c>
      <c r="X44" s="218">
        <f t="shared" si="6"/>
        <v>36477</v>
      </c>
      <c r="Y44" s="216">
        <f t="shared" si="7"/>
        <v>-0.03742084052964878</v>
      </c>
    </row>
    <row r="45" spans="1:25" ht="19.5" customHeight="1">
      <c r="A45" s="222" t="s">
        <v>307</v>
      </c>
      <c r="B45" s="219">
        <v>1447</v>
      </c>
      <c r="C45" s="217">
        <v>1441</v>
      </c>
      <c r="D45" s="218">
        <v>0</v>
      </c>
      <c r="E45" s="217">
        <v>0</v>
      </c>
      <c r="F45" s="218">
        <f>SUM(B45:E45)</f>
        <v>2888</v>
      </c>
      <c r="G45" s="220">
        <f>F45/$F$9</f>
        <v>0.0032936265816649467</v>
      </c>
      <c r="H45" s="219">
        <v>2448</v>
      </c>
      <c r="I45" s="217">
        <v>2130</v>
      </c>
      <c r="J45" s="218"/>
      <c r="K45" s="217">
        <v>2</v>
      </c>
      <c r="L45" s="218">
        <f>SUM(H45:K45)</f>
        <v>4580</v>
      </c>
      <c r="M45" s="221">
        <f>IF(ISERROR(F45/L45-1),"         /0",(F45/L45-1))</f>
        <v>-0.3694323144104803</v>
      </c>
      <c r="N45" s="219">
        <v>15605</v>
      </c>
      <c r="O45" s="217">
        <v>15278</v>
      </c>
      <c r="P45" s="218">
        <v>6</v>
      </c>
      <c r="Q45" s="217">
        <v>7</v>
      </c>
      <c r="R45" s="218">
        <f>SUM(N45:Q45)</f>
        <v>30896</v>
      </c>
      <c r="S45" s="220">
        <f>R45/$R$9</f>
        <v>0.0038086930559029504</v>
      </c>
      <c r="T45" s="223">
        <v>19964</v>
      </c>
      <c r="U45" s="217">
        <v>19409</v>
      </c>
      <c r="V45" s="218"/>
      <c r="W45" s="217">
        <v>2</v>
      </c>
      <c r="X45" s="218">
        <f>SUM(T45:W45)</f>
        <v>39375</v>
      </c>
      <c r="Y45" s="216">
        <f>IF(ISERROR(R45/X45-1),"         /0",(R45/X45-1))</f>
        <v>-0.2153396825396825</v>
      </c>
    </row>
    <row r="46" spans="1:25" ht="19.5" customHeight="1">
      <c r="A46" s="222" t="s">
        <v>308</v>
      </c>
      <c r="B46" s="219">
        <v>1193</v>
      </c>
      <c r="C46" s="217">
        <v>1536</v>
      </c>
      <c r="D46" s="218">
        <v>0</v>
      </c>
      <c r="E46" s="217">
        <v>0</v>
      </c>
      <c r="F46" s="218">
        <f t="shared" si="0"/>
        <v>2729</v>
      </c>
      <c r="G46" s="220">
        <f t="shared" si="1"/>
        <v>0.0031122946472865788</v>
      </c>
      <c r="H46" s="219">
        <v>1021</v>
      </c>
      <c r="I46" s="217">
        <v>1157</v>
      </c>
      <c r="J46" s="218"/>
      <c r="K46" s="217"/>
      <c r="L46" s="218">
        <f t="shared" si="2"/>
        <v>2178</v>
      </c>
      <c r="M46" s="221">
        <f t="shared" si="3"/>
        <v>0.2529843893480257</v>
      </c>
      <c r="N46" s="219">
        <v>9490</v>
      </c>
      <c r="O46" s="217">
        <v>11541</v>
      </c>
      <c r="P46" s="218">
        <v>1</v>
      </c>
      <c r="Q46" s="217"/>
      <c r="R46" s="218">
        <f t="shared" si="4"/>
        <v>21032</v>
      </c>
      <c r="S46" s="220">
        <f t="shared" si="5"/>
        <v>0.0025927120776718946</v>
      </c>
      <c r="T46" s="223">
        <v>8930</v>
      </c>
      <c r="U46" s="217">
        <v>9981</v>
      </c>
      <c r="V46" s="218"/>
      <c r="W46" s="217"/>
      <c r="X46" s="218">
        <f t="shared" si="6"/>
        <v>18911</v>
      </c>
      <c r="Y46" s="216">
        <f t="shared" si="7"/>
        <v>0.11215694569298296</v>
      </c>
    </row>
    <row r="47" spans="1:25" ht="19.5" customHeight="1">
      <c r="A47" s="222" t="s">
        <v>309</v>
      </c>
      <c r="B47" s="219">
        <v>1090</v>
      </c>
      <c r="C47" s="217">
        <v>970</v>
      </c>
      <c r="D47" s="218">
        <v>0</v>
      </c>
      <c r="E47" s="217">
        <v>0</v>
      </c>
      <c r="F47" s="218">
        <f t="shared" si="0"/>
        <v>2060</v>
      </c>
      <c r="G47" s="220">
        <f t="shared" si="1"/>
        <v>0.0023493319799964647</v>
      </c>
      <c r="H47" s="219">
        <v>1393</v>
      </c>
      <c r="I47" s="217">
        <v>1098</v>
      </c>
      <c r="J47" s="218"/>
      <c r="K47" s="217"/>
      <c r="L47" s="218">
        <f t="shared" si="2"/>
        <v>2491</v>
      </c>
      <c r="M47" s="221">
        <f t="shared" si="3"/>
        <v>-0.1730228823765556</v>
      </c>
      <c r="N47" s="219">
        <v>11679</v>
      </c>
      <c r="O47" s="217">
        <v>9959</v>
      </c>
      <c r="P47" s="218"/>
      <c r="Q47" s="217"/>
      <c r="R47" s="218">
        <f t="shared" si="4"/>
        <v>21638</v>
      </c>
      <c r="S47" s="220">
        <f t="shared" si="5"/>
        <v>0.002667416505166625</v>
      </c>
      <c r="T47" s="223">
        <v>11521</v>
      </c>
      <c r="U47" s="217">
        <v>10593</v>
      </c>
      <c r="V47" s="218">
        <v>146</v>
      </c>
      <c r="W47" s="217">
        <v>148</v>
      </c>
      <c r="X47" s="218">
        <f t="shared" si="6"/>
        <v>22408</v>
      </c>
      <c r="Y47" s="216">
        <f t="shared" si="7"/>
        <v>-0.034362727597286646</v>
      </c>
    </row>
    <row r="48" spans="1:25" ht="19.5" customHeight="1">
      <c r="A48" s="222" t="s">
        <v>310</v>
      </c>
      <c r="B48" s="219">
        <v>975</v>
      </c>
      <c r="C48" s="217">
        <v>1021</v>
      </c>
      <c r="D48" s="218">
        <v>0</v>
      </c>
      <c r="E48" s="217">
        <v>0</v>
      </c>
      <c r="F48" s="218">
        <f t="shared" si="0"/>
        <v>1996</v>
      </c>
      <c r="G48" s="220">
        <f t="shared" si="1"/>
        <v>0.002276343025278128</v>
      </c>
      <c r="H48" s="219">
        <v>879</v>
      </c>
      <c r="I48" s="217">
        <v>832</v>
      </c>
      <c r="J48" s="218"/>
      <c r="K48" s="217"/>
      <c r="L48" s="218">
        <f t="shared" si="2"/>
        <v>1711</v>
      </c>
      <c r="M48" s="221" t="s">
        <v>47</v>
      </c>
      <c r="N48" s="219">
        <v>8147</v>
      </c>
      <c r="O48" s="217">
        <v>8548</v>
      </c>
      <c r="P48" s="218"/>
      <c r="Q48" s="217"/>
      <c r="R48" s="201">
        <f t="shared" si="4"/>
        <v>16695</v>
      </c>
      <c r="S48" s="220">
        <f t="shared" si="5"/>
        <v>0.0020580699950899714</v>
      </c>
      <c r="T48" s="223">
        <v>7807</v>
      </c>
      <c r="U48" s="217">
        <v>7743</v>
      </c>
      <c r="V48" s="218"/>
      <c r="W48" s="217"/>
      <c r="X48" s="218">
        <f t="shared" si="6"/>
        <v>15550</v>
      </c>
      <c r="Y48" s="216" t="s">
        <v>47</v>
      </c>
    </row>
    <row r="49" spans="1:25" ht="19.5" customHeight="1" thickBot="1">
      <c r="A49" s="222" t="s">
        <v>261</v>
      </c>
      <c r="B49" s="219">
        <v>18980</v>
      </c>
      <c r="C49" s="217">
        <v>19100</v>
      </c>
      <c r="D49" s="218">
        <v>3825</v>
      </c>
      <c r="E49" s="217">
        <v>4293</v>
      </c>
      <c r="F49" s="218">
        <f aca="true" t="shared" si="16" ref="F49:F84">SUM(B49:E49)</f>
        <v>46198</v>
      </c>
      <c r="G49" s="220">
        <f aca="true" t="shared" si="17" ref="G49:G84">F49/$F$9</f>
        <v>0.0526866207824644</v>
      </c>
      <c r="H49" s="219">
        <v>20361</v>
      </c>
      <c r="I49" s="217">
        <v>19806</v>
      </c>
      <c r="J49" s="218">
        <v>24</v>
      </c>
      <c r="K49" s="217">
        <v>8</v>
      </c>
      <c r="L49" s="218">
        <f aca="true" t="shared" si="18" ref="L49:L83">SUM(H49:K49)</f>
        <v>40199</v>
      </c>
      <c r="M49" s="221">
        <f aca="true" t="shared" si="19" ref="M49:M84">IF(ISERROR(F49/L49-1),"         /0",(F49/L49-1))</f>
        <v>0.14923256797432782</v>
      </c>
      <c r="N49" s="219">
        <v>153209</v>
      </c>
      <c r="O49" s="217">
        <v>148581</v>
      </c>
      <c r="P49" s="218">
        <v>8934</v>
      </c>
      <c r="Q49" s="217">
        <v>11707</v>
      </c>
      <c r="R49" s="218">
        <f aca="true" t="shared" si="20" ref="R49:R84">SUM(N49:Q49)</f>
        <v>322431</v>
      </c>
      <c r="S49" s="220">
        <f aca="true" t="shared" si="21" ref="S49:S84">R49/$R$9</f>
        <v>0.03974756313787688</v>
      </c>
      <c r="T49" s="223">
        <v>178492</v>
      </c>
      <c r="U49" s="217">
        <v>166629</v>
      </c>
      <c r="V49" s="218">
        <v>354</v>
      </c>
      <c r="W49" s="217">
        <v>365</v>
      </c>
      <c r="X49" s="218">
        <f aca="true" t="shared" si="22" ref="X49:X84">SUM(T49:W49)</f>
        <v>345840</v>
      </c>
      <c r="Y49" s="216">
        <f aca="true" t="shared" si="23" ref="Y49:Y84">IF(ISERROR(R49/X49-1),"         /0",(R49/X49-1))</f>
        <v>-0.0676873698820264</v>
      </c>
    </row>
    <row r="50" spans="1:25" s="208" customFormat="1" ht="19.5" customHeight="1">
      <c r="A50" s="215" t="s">
        <v>56</v>
      </c>
      <c r="B50" s="212">
        <f>SUM(B51:B64)</f>
        <v>63535</v>
      </c>
      <c r="C50" s="211">
        <f>SUM(C51:C64)</f>
        <v>50712</v>
      </c>
      <c r="D50" s="210">
        <f>SUM(D51:D64)</f>
        <v>1</v>
      </c>
      <c r="E50" s="211">
        <f>SUM(E51:E64)</f>
        <v>0</v>
      </c>
      <c r="F50" s="210">
        <f t="shared" si="16"/>
        <v>114248</v>
      </c>
      <c r="G50" s="213">
        <f t="shared" si="17"/>
        <v>0.13029440779157092</v>
      </c>
      <c r="H50" s="212">
        <f>SUM(H51:H64)</f>
        <v>56726</v>
      </c>
      <c r="I50" s="211">
        <f>SUM(I51:I64)</f>
        <v>45426</v>
      </c>
      <c r="J50" s="210">
        <f>SUM(J51:J64)</f>
        <v>1</v>
      </c>
      <c r="K50" s="211">
        <f>SUM(K51:K64)</f>
        <v>2</v>
      </c>
      <c r="L50" s="210">
        <f t="shared" si="18"/>
        <v>102155</v>
      </c>
      <c r="M50" s="214">
        <f t="shared" si="19"/>
        <v>0.11837893397288424</v>
      </c>
      <c r="N50" s="212">
        <f>SUM(N51:N64)</f>
        <v>519344</v>
      </c>
      <c r="O50" s="211">
        <f>SUM(O51:O64)</f>
        <v>467385</v>
      </c>
      <c r="P50" s="210">
        <f>SUM(P51:P64)</f>
        <v>67</v>
      </c>
      <c r="Q50" s="211">
        <f>SUM(Q51:Q64)</f>
        <v>4</v>
      </c>
      <c r="R50" s="210">
        <f t="shared" si="20"/>
        <v>986800</v>
      </c>
      <c r="S50" s="213">
        <f t="shared" si="21"/>
        <v>0.12164740767623743</v>
      </c>
      <c r="T50" s="212">
        <f>SUM(T51:T64)</f>
        <v>448364</v>
      </c>
      <c r="U50" s="211">
        <f>SUM(U51:U64)</f>
        <v>404406</v>
      </c>
      <c r="V50" s="210">
        <f>SUM(V51:V64)</f>
        <v>107</v>
      </c>
      <c r="W50" s="211">
        <f>SUM(W51:W64)</f>
        <v>5</v>
      </c>
      <c r="X50" s="210">
        <f t="shared" si="22"/>
        <v>852882</v>
      </c>
      <c r="Y50" s="209">
        <f t="shared" si="23"/>
        <v>0.15701820415954382</v>
      </c>
    </row>
    <row r="51" spans="1:25" ht="19.5" customHeight="1">
      <c r="A51" s="222" t="s">
        <v>311</v>
      </c>
      <c r="B51" s="219">
        <v>14554</v>
      </c>
      <c r="C51" s="217">
        <v>11984</v>
      </c>
      <c r="D51" s="218">
        <v>0</v>
      </c>
      <c r="E51" s="217">
        <v>0</v>
      </c>
      <c r="F51" s="218">
        <f t="shared" si="16"/>
        <v>26538</v>
      </c>
      <c r="G51" s="220">
        <f t="shared" si="17"/>
        <v>0.03026532625492533</v>
      </c>
      <c r="H51" s="219">
        <v>20847</v>
      </c>
      <c r="I51" s="217">
        <v>17207</v>
      </c>
      <c r="J51" s="218"/>
      <c r="K51" s="217"/>
      <c r="L51" s="218">
        <f t="shared" si="18"/>
        <v>38054</v>
      </c>
      <c r="M51" s="221">
        <f t="shared" si="19"/>
        <v>-0.3026225889525411</v>
      </c>
      <c r="N51" s="219">
        <v>155101</v>
      </c>
      <c r="O51" s="217">
        <v>143452</v>
      </c>
      <c r="P51" s="218"/>
      <c r="Q51" s="217"/>
      <c r="R51" s="218">
        <f t="shared" si="20"/>
        <v>298553</v>
      </c>
      <c r="S51" s="220">
        <f t="shared" si="21"/>
        <v>0.03680401145517198</v>
      </c>
      <c r="T51" s="219">
        <v>167255</v>
      </c>
      <c r="U51" s="217">
        <v>156219</v>
      </c>
      <c r="V51" s="218">
        <v>57</v>
      </c>
      <c r="W51" s="217">
        <v>0</v>
      </c>
      <c r="X51" s="201">
        <f t="shared" si="22"/>
        <v>323531</v>
      </c>
      <c r="Y51" s="216">
        <f t="shared" si="23"/>
        <v>-0.07720434826956302</v>
      </c>
    </row>
    <row r="52" spans="1:25" ht="19.5" customHeight="1">
      <c r="A52" s="222" t="s">
        <v>312</v>
      </c>
      <c r="B52" s="219">
        <v>5701</v>
      </c>
      <c r="C52" s="217">
        <v>4595</v>
      </c>
      <c r="D52" s="218">
        <v>0</v>
      </c>
      <c r="E52" s="217">
        <v>0</v>
      </c>
      <c r="F52" s="218">
        <f t="shared" si="16"/>
        <v>10296</v>
      </c>
      <c r="G52" s="220">
        <f t="shared" si="17"/>
        <v>0.011742098090312427</v>
      </c>
      <c r="H52" s="219">
        <v>9875</v>
      </c>
      <c r="I52" s="217">
        <v>7923</v>
      </c>
      <c r="J52" s="218"/>
      <c r="K52" s="217"/>
      <c r="L52" s="218">
        <f t="shared" si="18"/>
        <v>17798</v>
      </c>
      <c r="M52" s="221">
        <f t="shared" si="19"/>
        <v>-0.42150803461063036</v>
      </c>
      <c r="N52" s="219">
        <v>59792</v>
      </c>
      <c r="O52" s="217">
        <v>54976</v>
      </c>
      <c r="P52" s="218"/>
      <c r="Q52" s="217"/>
      <c r="R52" s="218">
        <f t="shared" si="20"/>
        <v>114768</v>
      </c>
      <c r="S52" s="220">
        <f t="shared" si="21"/>
        <v>0.014147983060586154</v>
      </c>
      <c r="T52" s="219">
        <v>74990</v>
      </c>
      <c r="U52" s="217">
        <v>68463</v>
      </c>
      <c r="V52" s="218"/>
      <c r="W52" s="217"/>
      <c r="X52" s="201">
        <f t="shared" si="22"/>
        <v>143453</v>
      </c>
      <c r="Y52" s="216">
        <f t="shared" si="23"/>
        <v>-0.19996096282406084</v>
      </c>
    </row>
    <row r="53" spans="1:25" ht="19.5" customHeight="1">
      <c r="A53" s="222" t="s">
        <v>313</v>
      </c>
      <c r="B53" s="219">
        <v>5795</v>
      </c>
      <c r="C53" s="217">
        <v>4363</v>
      </c>
      <c r="D53" s="218">
        <v>0</v>
      </c>
      <c r="E53" s="217">
        <v>0</v>
      </c>
      <c r="F53" s="218">
        <f aca="true" t="shared" si="24" ref="F53:F60">SUM(B53:E53)</f>
        <v>10158</v>
      </c>
      <c r="G53" s="220">
        <f aca="true" t="shared" si="25" ref="G53:G60">F53/$F$9</f>
        <v>0.011584715656701014</v>
      </c>
      <c r="H53" s="219">
        <v>3696</v>
      </c>
      <c r="I53" s="217">
        <v>3103</v>
      </c>
      <c r="J53" s="218"/>
      <c r="K53" s="217"/>
      <c r="L53" s="218">
        <f aca="true" t="shared" si="26" ref="L53:L60">SUM(H53:K53)</f>
        <v>6799</v>
      </c>
      <c r="M53" s="221">
        <f aca="true" t="shared" si="27" ref="M53:M60">IF(ISERROR(F53/L53-1),"         /0",(F53/L53-1))</f>
        <v>0.49404324165318436</v>
      </c>
      <c r="N53" s="219">
        <v>44273</v>
      </c>
      <c r="O53" s="217">
        <v>31840</v>
      </c>
      <c r="P53" s="218"/>
      <c r="Q53" s="217"/>
      <c r="R53" s="218">
        <f aca="true" t="shared" si="28" ref="R53:R60">SUM(N53:Q53)</f>
        <v>76113</v>
      </c>
      <c r="S53" s="220">
        <f aca="true" t="shared" si="29" ref="S53:S60">R53/$R$9</f>
        <v>0.00938280212855843</v>
      </c>
      <c r="T53" s="219">
        <v>32445</v>
      </c>
      <c r="U53" s="217">
        <v>29424</v>
      </c>
      <c r="V53" s="218"/>
      <c r="W53" s="217">
        <v>0</v>
      </c>
      <c r="X53" s="201">
        <f aca="true" t="shared" si="30" ref="X53:X60">SUM(T53:W53)</f>
        <v>61869</v>
      </c>
      <c r="Y53" s="216">
        <f aca="true" t="shared" si="31" ref="Y53:Y60">IF(ISERROR(R53/X53-1),"         /0",(R53/X53-1))</f>
        <v>0.23022838578286375</v>
      </c>
    </row>
    <row r="54" spans="1:25" ht="19.5" customHeight="1">
      <c r="A54" s="222" t="s">
        <v>314</v>
      </c>
      <c r="B54" s="219">
        <v>5066</v>
      </c>
      <c r="C54" s="217">
        <v>5072</v>
      </c>
      <c r="D54" s="218">
        <v>0</v>
      </c>
      <c r="E54" s="217">
        <v>0</v>
      </c>
      <c r="F54" s="218">
        <f t="shared" si="24"/>
        <v>10138</v>
      </c>
      <c r="G54" s="220">
        <f t="shared" si="25"/>
        <v>0.011561906608351533</v>
      </c>
      <c r="H54" s="219">
        <v>3136</v>
      </c>
      <c r="I54" s="217">
        <v>3174</v>
      </c>
      <c r="J54" s="218"/>
      <c r="K54" s="217"/>
      <c r="L54" s="218">
        <f t="shared" si="26"/>
        <v>6310</v>
      </c>
      <c r="M54" s="221">
        <f t="shared" si="27"/>
        <v>0.6066561014263074</v>
      </c>
      <c r="N54" s="219">
        <v>37293</v>
      </c>
      <c r="O54" s="217">
        <v>38442</v>
      </c>
      <c r="P54" s="218"/>
      <c r="Q54" s="217"/>
      <c r="R54" s="218">
        <f t="shared" si="28"/>
        <v>75735</v>
      </c>
      <c r="S54" s="220">
        <f t="shared" si="29"/>
        <v>0.009336204317348846</v>
      </c>
      <c r="T54" s="219">
        <v>22603</v>
      </c>
      <c r="U54" s="217">
        <v>24335</v>
      </c>
      <c r="V54" s="218"/>
      <c r="W54" s="217"/>
      <c r="X54" s="201">
        <f t="shared" si="30"/>
        <v>46938</v>
      </c>
      <c r="Y54" s="216">
        <f t="shared" si="31"/>
        <v>0.6135114406238016</v>
      </c>
    </row>
    <row r="55" spans="1:25" ht="19.5" customHeight="1">
      <c r="A55" s="222" t="s">
        <v>315</v>
      </c>
      <c r="B55" s="219">
        <v>4036</v>
      </c>
      <c r="C55" s="217">
        <v>2973</v>
      </c>
      <c r="D55" s="218">
        <v>0</v>
      </c>
      <c r="E55" s="217">
        <v>0</v>
      </c>
      <c r="F55" s="218">
        <f t="shared" si="24"/>
        <v>7009</v>
      </c>
      <c r="G55" s="220">
        <f t="shared" si="25"/>
        <v>0.007993430994075349</v>
      </c>
      <c r="H55" s="219">
        <v>5578</v>
      </c>
      <c r="I55" s="217">
        <v>4324</v>
      </c>
      <c r="J55" s="218"/>
      <c r="K55" s="217"/>
      <c r="L55" s="218">
        <f t="shared" si="26"/>
        <v>9902</v>
      </c>
      <c r="M55" s="221">
        <f t="shared" si="27"/>
        <v>-0.29216319935366597</v>
      </c>
      <c r="N55" s="219">
        <v>61888</v>
      </c>
      <c r="O55" s="217">
        <v>56141</v>
      </c>
      <c r="P55" s="218"/>
      <c r="Q55" s="217"/>
      <c r="R55" s="218">
        <f t="shared" si="28"/>
        <v>118029</v>
      </c>
      <c r="S55" s="220">
        <f t="shared" si="29"/>
        <v>0.01454998163824344</v>
      </c>
      <c r="T55" s="219">
        <v>64763</v>
      </c>
      <c r="U55" s="217">
        <v>60054</v>
      </c>
      <c r="V55" s="218"/>
      <c r="W55" s="217"/>
      <c r="X55" s="201">
        <f t="shared" si="30"/>
        <v>124817</v>
      </c>
      <c r="Y55" s="216">
        <f t="shared" si="31"/>
        <v>-0.05438361761619015</v>
      </c>
    </row>
    <row r="56" spans="1:25" ht="19.5" customHeight="1">
      <c r="A56" s="222" t="s">
        <v>316</v>
      </c>
      <c r="B56" s="219">
        <v>3616</v>
      </c>
      <c r="C56" s="217">
        <v>2592</v>
      </c>
      <c r="D56" s="218">
        <v>0</v>
      </c>
      <c r="E56" s="217">
        <v>0</v>
      </c>
      <c r="F56" s="218">
        <f t="shared" si="24"/>
        <v>6208</v>
      </c>
      <c r="G56" s="220">
        <f t="shared" si="25"/>
        <v>0.007079928607678666</v>
      </c>
      <c r="H56" s="219">
        <v>2255</v>
      </c>
      <c r="I56" s="217">
        <v>1831</v>
      </c>
      <c r="J56" s="218"/>
      <c r="K56" s="217"/>
      <c r="L56" s="218">
        <f t="shared" si="26"/>
        <v>4086</v>
      </c>
      <c r="M56" s="221">
        <f t="shared" si="27"/>
        <v>0.519334312285854</v>
      </c>
      <c r="N56" s="219">
        <v>24651</v>
      </c>
      <c r="O56" s="217">
        <v>21341</v>
      </c>
      <c r="P56" s="218"/>
      <c r="Q56" s="217"/>
      <c r="R56" s="218">
        <f t="shared" si="28"/>
        <v>45992</v>
      </c>
      <c r="S56" s="220">
        <f t="shared" si="29"/>
        <v>0.005669646913098411</v>
      </c>
      <c r="T56" s="219">
        <v>19690</v>
      </c>
      <c r="U56" s="217">
        <v>17999</v>
      </c>
      <c r="V56" s="218">
        <v>1</v>
      </c>
      <c r="W56" s="217">
        <v>0</v>
      </c>
      <c r="X56" s="201">
        <f t="shared" si="30"/>
        <v>37690</v>
      </c>
      <c r="Y56" s="216">
        <f t="shared" si="31"/>
        <v>0.22027062881400905</v>
      </c>
    </row>
    <row r="57" spans="1:25" ht="19.5" customHeight="1">
      <c r="A57" s="222" t="s">
        <v>317</v>
      </c>
      <c r="B57" s="219">
        <v>1913</v>
      </c>
      <c r="C57" s="217">
        <v>1515</v>
      </c>
      <c r="D57" s="218">
        <v>0</v>
      </c>
      <c r="E57" s="217">
        <v>0</v>
      </c>
      <c r="F57" s="218">
        <f t="shared" si="24"/>
        <v>3428</v>
      </c>
      <c r="G57" s="220">
        <f t="shared" si="25"/>
        <v>0.003909470887100913</v>
      </c>
      <c r="H57" s="219">
        <v>209</v>
      </c>
      <c r="I57" s="217">
        <v>22</v>
      </c>
      <c r="J57" s="218"/>
      <c r="K57" s="217"/>
      <c r="L57" s="218">
        <f t="shared" si="26"/>
        <v>231</v>
      </c>
      <c r="M57" s="221">
        <f t="shared" si="27"/>
        <v>13.83982683982684</v>
      </c>
      <c r="N57" s="219">
        <v>14837</v>
      </c>
      <c r="O57" s="217">
        <v>16802</v>
      </c>
      <c r="P57" s="218"/>
      <c r="Q57" s="217"/>
      <c r="R57" s="218">
        <f t="shared" si="28"/>
        <v>31639</v>
      </c>
      <c r="S57" s="220">
        <f t="shared" si="29"/>
        <v>0.003900286108095334</v>
      </c>
      <c r="T57" s="219">
        <v>2156</v>
      </c>
      <c r="U57" s="217">
        <v>360</v>
      </c>
      <c r="V57" s="218"/>
      <c r="W57" s="217"/>
      <c r="X57" s="201">
        <f t="shared" si="30"/>
        <v>2516</v>
      </c>
      <c r="Y57" s="216">
        <f t="shared" si="31"/>
        <v>11.575119236883943</v>
      </c>
    </row>
    <row r="58" spans="1:25" ht="19.5" customHeight="1">
      <c r="A58" s="222" t="s">
        <v>318</v>
      </c>
      <c r="B58" s="219">
        <v>918</v>
      </c>
      <c r="C58" s="217">
        <v>735</v>
      </c>
      <c r="D58" s="218">
        <v>1</v>
      </c>
      <c r="E58" s="217">
        <v>0</v>
      </c>
      <c r="F58" s="218">
        <f>SUM(B58:E58)</f>
        <v>1654</v>
      </c>
      <c r="G58" s="220">
        <f>F58/$F$9</f>
        <v>0.0018863082985020158</v>
      </c>
      <c r="H58" s="219">
        <v>998</v>
      </c>
      <c r="I58" s="217">
        <v>874</v>
      </c>
      <c r="J58" s="218"/>
      <c r="K58" s="217"/>
      <c r="L58" s="218">
        <f>SUM(H58:K58)</f>
        <v>1872</v>
      </c>
      <c r="M58" s="221">
        <f>IF(ISERROR(F58/L58-1),"         /0",(F58/L58-1))</f>
        <v>-0.11645299145299148</v>
      </c>
      <c r="N58" s="219">
        <v>9222</v>
      </c>
      <c r="O58" s="217">
        <v>7570</v>
      </c>
      <c r="P58" s="218">
        <v>15</v>
      </c>
      <c r="Q58" s="217">
        <v>0</v>
      </c>
      <c r="R58" s="218">
        <f>SUM(N58:Q58)</f>
        <v>16807</v>
      </c>
      <c r="S58" s="220">
        <f>R58/$R$9</f>
        <v>0.0020718767539668853</v>
      </c>
      <c r="T58" s="219">
        <v>9410</v>
      </c>
      <c r="U58" s="217">
        <v>8434</v>
      </c>
      <c r="V58" s="218">
        <v>22</v>
      </c>
      <c r="W58" s="217">
        <v>0</v>
      </c>
      <c r="X58" s="201">
        <f>SUM(T58:W58)</f>
        <v>17866</v>
      </c>
      <c r="Y58" s="216">
        <f>IF(ISERROR(R58/X58-1),"         /0",(R58/X58-1))</f>
        <v>-0.059274599798499916</v>
      </c>
    </row>
    <row r="59" spans="1:25" ht="19.5" customHeight="1">
      <c r="A59" s="222" t="s">
        <v>319</v>
      </c>
      <c r="B59" s="219">
        <v>881</v>
      </c>
      <c r="C59" s="217">
        <v>744</v>
      </c>
      <c r="D59" s="218">
        <v>0</v>
      </c>
      <c r="E59" s="217">
        <v>0</v>
      </c>
      <c r="F59" s="218">
        <f t="shared" si="24"/>
        <v>1625</v>
      </c>
      <c r="G59" s="220">
        <f t="shared" si="25"/>
        <v>0.0018532351783952694</v>
      </c>
      <c r="H59" s="219">
        <v>373</v>
      </c>
      <c r="I59" s="217">
        <v>370</v>
      </c>
      <c r="J59" s="218"/>
      <c r="K59" s="217"/>
      <c r="L59" s="218">
        <f t="shared" si="26"/>
        <v>743</v>
      </c>
      <c r="M59" s="221">
        <f t="shared" si="27"/>
        <v>1.1870794078061913</v>
      </c>
      <c r="N59" s="219">
        <v>5580</v>
      </c>
      <c r="O59" s="217">
        <v>4130</v>
      </c>
      <c r="P59" s="218"/>
      <c r="Q59" s="217"/>
      <c r="R59" s="218">
        <f t="shared" si="28"/>
        <v>9710</v>
      </c>
      <c r="S59" s="220">
        <f t="shared" si="29"/>
        <v>0.0011969966847752993</v>
      </c>
      <c r="T59" s="219">
        <v>3536</v>
      </c>
      <c r="U59" s="217">
        <v>2598</v>
      </c>
      <c r="V59" s="218"/>
      <c r="W59" s="217"/>
      <c r="X59" s="201">
        <f t="shared" si="30"/>
        <v>6134</v>
      </c>
      <c r="Y59" s="216">
        <f t="shared" si="31"/>
        <v>0.5829801108575154</v>
      </c>
    </row>
    <row r="60" spans="1:25" ht="19.5" customHeight="1">
      <c r="A60" s="222" t="s">
        <v>320</v>
      </c>
      <c r="B60" s="219">
        <v>682</v>
      </c>
      <c r="C60" s="217">
        <v>515</v>
      </c>
      <c r="D60" s="218">
        <v>0</v>
      </c>
      <c r="E60" s="217">
        <v>0</v>
      </c>
      <c r="F60" s="218">
        <f t="shared" si="24"/>
        <v>1197</v>
      </c>
      <c r="G60" s="220">
        <f t="shared" si="25"/>
        <v>0.0013651215437163924</v>
      </c>
      <c r="H60" s="219">
        <v>606</v>
      </c>
      <c r="I60" s="217">
        <v>496</v>
      </c>
      <c r="J60" s="218"/>
      <c r="K60" s="217"/>
      <c r="L60" s="218">
        <f t="shared" si="26"/>
        <v>1102</v>
      </c>
      <c r="M60" s="221">
        <f t="shared" si="27"/>
        <v>0.0862068965517242</v>
      </c>
      <c r="N60" s="219">
        <v>4510</v>
      </c>
      <c r="O60" s="217">
        <v>4831</v>
      </c>
      <c r="P60" s="218"/>
      <c r="Q60" s="217"/>
      <c r="R60" s="218">
        <f t="shared" si="28"/>
        <v>9341</v>
      </c>
      <c r="S60" s="220">
        <f t="shared" si="29"/>
        <v>0.0011515083452611813</v>
      </c>
      <c r="T60" s="219">
        <v>2277</v>
      </c>
      <c r="U60" s="217">
        <v>2387</v>
      </c>
      <c r="V60" s="218"/>
      <c r="W60" s="217"/>
      <c r="X60" s="201">
        <f t="shared" si="30"/>
        <v>4664</v>
      </c>
      <c r="Y60" s="216">
        <f t="shared" si="31"/>
        <v>1.0027873070325901</v>
      </c>
    </row>
    <row r="61" spans="1:25" ht="19.5" customHeight="1">
      <c r="A61" s="222" t="s">
        <v>321</v>
      </c>
      <c r="B61" s="219">
        <v>598</v>
      </c>
      <c r="C61" s="217">
        <v>489</v>
      </c>
      <c r="D61" s="218">
        <v>0</v>
      </c>
      <c r="E61" s="217">
        <v>0</v>
      </c>
      <c r="F61" s="218">
        <f t="shared" si="16"/>
        <v>1087</v>
      </c>
      <c r="G61" s="220">
        <f t="shared" si="17"/>
        <v>0.001239671777794251</v>
      </c>
      <c r="H61" s="219"/>
      <c r="I61" s="217"/>
      <c r="J61" s="218"/>
      <c r="K61" s="217"/>
      <c r="L61" s="218">
        <f t="shared" si="18"/>
        <v>0</v>
      </c>
      <c r="M61" s="221" t="str">
        <f t="shared" si="19"/>
        <v>         /0</v>
      </c>
      <c r="N61" s="219">
        <v>5807</v>
      </c>
      <c r="O61" s="217">
        <v>5449</v>
      </c>
      <c r="P61" s="218"/>
      <c r="Q61" s="217"/>
      <c r="R61" s="218">
        <f t="shared" si="20"/>
        <v>11256</v>
      </c>
      <c r="S61" s="220">
        <f t="shared" si="21"/>
        <v>0.0013875792671298422</v>
      </c>
      <c r="T61" s="219"/>
      <c r="U61" s="217"/>
      <c r="V61" s="218"/>
      <c r="W61" s="217"/>
      <c r="X61" s="201">
        <f t="shared" si="22"/>
        <v>0</v>
      </c>
      <c r="Y61" s="216" t="str">
        <f t="shared" si="23"/>
        <v>         /0</v>
      </c>
    </row>
    <row r="62" spans="1:25" ht="19.5" customHeight="1">
      <c r="A62" s="222" t="s">
        <v>322</v>
      </c>
      <c r="B62" s="219">
        <v>376</v>
      </c>
      <c r="C62" s="217">
        <v>300</v>
      </c>
      <c r="D62" s="218">
        <v>0</v>
      </c>
      <c r="E62" s="217">
        <v>0</v>
      </c>
      <c r="F62" s="218">
        <f t="shared" si="16"/>
        <v>676</v>
      </c>
      <c r="G62" s="220">
        <f t="shared" si="17"/>
        <v>0.0007709458342124321</v>
      </c>
      <c r="H62" s="219">
        <v>408</v>
      </c>
      <c r="I62" s="217">
        <v>381</v>
      </c>
      <c r="J62" s="218"/>
      <c r="K62" s="217"/>
      <c r="L62" s="218">
        <f t="shared" si="18"/>
        <v>789</v>
      </c>
      <c r="M62" s="221">
        <f t="shared" si="19"/>
        <v>-0.14321926489226866</v>
      </c>
      <c r="N62" s="219">
        <v>3308</v>
      </c>
      <c r="O62" s="217">
        <v>3273</v>
      </c>
      <c r="P62" s="218">
        <v>18</v>
      </c>
      <c r="Q62" s="217">
        <v>0</v>
      </c>
      <c r="R62" s="218">
        <f t="shared" si="20"/>
        <v>6599</v>
      </c>
      <c r="S62" s="220">
        <f t="shared" si="21"/>
        <v>0.0008134893020424511</v>
      </c>
      <c r="T62" s="219">
        <v>3424</v>
      </c>
      <c r="U62" s="217">
        <v>3304</v>
      </c>
      <c r="V62" s="218">
        <v>5</v>
      </c>
      <c r="W62" s="217"/>
      <c r="X62" s="201">
        <f t="shared" si="22"/>
        <v>6733</v>
      </c>
      <c r="Y62" s="216">
        <f t="shared" si="23"/>
        <v>-0.019901975345314127</v>
      </c>
    </row>
    <row r="63" spans="1:25" ht="19.5" customHeight="1">
      <c r="A63" s="222" t="s">
        <v>323</v>
      </c>
      <c r="B63" s="219">
        <v>362</v>
      </c>
      <c r="C63" s="217">
        <v>282</v>
      </c>
      <c r="D63" s="218">
        <v>0</v>
      </c>
      <c r="E63" s="217">
        <v>0</v>
      </c>
      <c r="F63" s="218">
        <f t="shared" si="16"/>
        <v>644</v>
      </c>
      <c r="G63" s="220">
        <f t="shared" si="17"/>
        <v>0.0007344513568532637</v>
      </c>
      <c r="H63" s="219">
        <v>283</v>
      </c>
      <c r="I63" s="217">
        <v>254</v>
      </c>
      <c r="J63" s="218">
        <v>1</v>
      </c>
      <c r="K63" s="217">
        <v>0</v>
      </c>
      <c r="L63" s="218">
        <f t="shared" si="18"/>
        <v>538</v>
      </c>
      <c r="M63" s="221">
        <f t="shared" si="19"/>
        <v>0.1970260223048328</v>
      </c>
      <c r="N63" s="219">
        <v>3656</v>
      </c>
      <c r="O63" s="217">
        <v>3281</v>
      </c>
      <c r="P63" s="218">
        <v>3</v>
      </c>
      <c r="Q63" s="217">
        <v>0</v>
      </c>
      <c r="R63" s="218">
        <f t="shared" si="20"/>
        <v>6940</v>
      </c>
      <c r="S63" s="220">
        <f t="shared" si="21"/>
        <v>0.0008555259518373406</v>
      </c>
      <c r="T63" s="219">
        <v>3723</v>
      </c>
      <c r="U63" s="217">
        <v>3333</v>
      </c>
      <c r="V63" s="218">
        <v>4</v>
      </c>
      <c r="W63" s="217">
        <v>0</v>
      </c>
      <c r="X63" s="201">
        <f t="shared" si="22"/>
        <v>7060</v>
      </c>
      <c r="Y63" s="216">
        <f t="shared" si="23"/>
        <v>-0.016997167138810165</v>
      </c>
    </row>
    <row r="64" spans="1:25" ht="19.5" customHeight="1" thickBot="1">
      <c r="A64" s="222" t="s">
        <v>261</v>
      </c>
      <c r="B64" s="219">
        <v>19037</v>
      </c>
      <c r="C64" s="217">
        <v>14553</v>
      </c>
      <c r="D64" s="218">
        <v>0</v>
      </c>
      <c r="E64" s="217">
        <v>0</v>
      </c>
      <c r="F64" s="218">
        <f t="shared" si="16"/>
        <v>33590</v>
      </c>
      <c r="G64" s="220">
        <f t="shared" si="17"/>
        <v>0.03830779670295206</v>
      </c>
      <c r="H64" s="219">
        <v>8462</v>
      </c>
      <c r="I64" s="217">
        <v>5467</v>
      </c>
      <c r="J64" s="218"/>
      <c r="K64" s="217">
        <v>2</v>
      </c>
      <c r="L64" s="218">
        <f t="shared" si="18"/>
        <v>13931</v>
      </c>
      <c r="M64" s="221">
        <f t="shared" si="19"/>
        <v>1.4111693345775609</v>
      </c>
      <c r="N64" s="219">
        <v>89426</v>
      </c>
      <c r="O64" s="217">
        <v>75857</v>
      </c>
      <c r="P64" s="218">
        <v>31</v>
      </c>
      <c r="Q64" s="217">
        <v>4</v>
      </c>
      <c r="R64" s="218">
        <f t="shared" si="20"/>
        <v>165318</v>
      </c>
      <c r="S64" s="220">
        <f t="shared" si="21"/>
        <v>0.020379515750121827</v>
      </c>
      <c r="T64" s="219">
        <v>42092</v>
      </c>
      <c r="U64" s="217">
        <v>27496</v>
      </c>
      <c r="V64" s="218">
        <v>18</v>
      </c>
      <c r="W64" s="217">
        <v>5</v>
      </c>
      <c r="X64" s="201">
        <f t="shared" si="22"/>
        <v>69611</v>
      </c>
      <c r="Y64" s="216">
        <f t="shared" si="23"/>
        <v>1.3748832799413884</v>
      </c>
    </row>
    <row r="65" spans="1:25" s="208" customFormat="1" ht="19.5" customHeight="1">
      <c r="A65" s="215" t="s">
        <v>55</v>
      </c>
      <c r="B65" s="212">
        <f>SUM(B66:B82)</f>
        <v>123016</v>
      </c>
      <c r="C65" s="211">
        <f>SUM(C66:C82)</f>
        <v>117426</v>
      </c>
      <c r="D65" s="210">
        <f>SUM(D66:D82)</f>
        <v>1615</v>
      </c>
      <c r="E65" s="211">
        <f>SUM(E66:E82)</f>
        <v>1508</v>
      </c>
      <c r="F65" s="210">
        <f t="shared" si="16"/>
        <v>243565</v>
      </c>
      <c r="G65" s="213">
        <f t="shared" si="17"/>
        <v>0.2777742930620577</v>
      </c>
      <c r="H65" s="212">
        <f>SUM(H66:H82)</f>
        <v>116927</v>
      </c>
      <c r="I65" s="211">
        <f>SUM(I66:I82)</f>
        <v>111344</v>
      </c>
      <c r="J65" s="210">
        <f>SUM(J66:J82)</f>
        <v>3008</v>
      </c>
      <c r="K65" s="211">
        <f>SUM(K66:K82)</f>
        <v>2941</v>
      </c>
      <c r="L65" s="210">
        <f t="shared" si="18"/>
        <v>234220</v>
      </c>
      <c r="M65" s="214">
        <f t="shared" si="19"/>
        <v>0.03989838613269581</v>
      </c>
      <c r="N65" s="212">
        <f>SUM(N66:N82)</f>
        <v>1155411</v>
      </c>
      <c r="O65" s="211">
        <f>SUM(O66:O82)</f>
        <v>1125348</v>
      </c>
      <c r="P65" s="210">
        <f>SUM(P66:P82)</f>
        <v>27449</v>
      </c>
      <c r="Q65" s="211">
        <f>SUM(Q66:Q82)</f>
        <v>28380</v>
      </c>
      <c r="R65" s="210">
        <f t="shared" si="20"/>
        <v>2336588</v>
      </c>
      <c r="S65" s="213">
        <f t="shared" si="21"/>
        <v>0.2880420277740213</v>
      </c>
      <c r="T65" s="212">
        <f>SUM(T66:T82)</f>
        <v>984880</v>
      </c>
      <c r="U65" s="211">
        <f>SUM(U66:U82)</f>
        <v>941227</v>
      </c>
      <c r="V65" s="210">
        <f>SUM(V66:V82)</f>
        <v>28625</v>
      </c>
      <c r="W65" s="211">
        <f>SUM(W66:W82)</f>
        <v>28180</v>
      </c>
      <c r="X65" s="210">
        <f t="shared" si="22"/>
        <v>1982912</v>
      </c>
      <c r="Y65" s="209">
        <f t="shared" si="23"/>
        <v>0.17836192428105746</v>
      </c>
    </row>
    <row r="66" spans="1:25" s="192" customFormat="1" ht="19.5" customHeight="1">
      <c r="A66" s="207" t="s">
        <v>324</v>
      </c>
      <c r="B66" s="205">
        <v>25562</v>
      </c>
      <c r="C66" s="202">
        <v>23379</v>
      </c>
      <c r="D66" s="201">
        <v>1090</v>
      </c>
      <c r="E66" s="202">
        <v>995</v>
      </c>
      <c r="F66" s="201">
        <f t="shared" si="16"/>
        <v>51026</v>
      </c>
      <c r="G66" s="204">
        <f t="shared" si="17"/>
        <v>0.058192725054028935</v>
      </c>
      <c r="H66" s="205">
        <v>26901</v>
      </c>
      <c r="I66" s="202">
        <v>25807</v>
      </c>
      <c r="J66" s="201">
        <v>1679</v>
      </c>
      <c r="K66" s="202">
        <v>1677</v>
      </c>
      <c r="L66" s="201">
        <f t="shared" si="18"/>
        <v>56064</v>
      </c>
      <c r="M66" s="206">
        <f t="shared" si="19"/>
        <v>-0.08986158675799083</v>
      </c>
      <c r="N66" s="205">
        <v>245804</v>
      </c>
      <c r="O66" s="202">
        <v>234385</v>
      </c>
      <c r="P66" s="201">
        <v>12837</v>
      </c>
      <c r="Q66" s="202">
        <v>12909</v>
      </c>
      <c r="R66" s="201">
        <f t="shared" si="20"/>
        <v>505935</v>
      </c>
      <c r="S66" s="204">
        <f t="shared" si="21"/>
        <v>0.062368951360637595</v>
      </c>
      <c r="T66" s="203">
        <v>219117</v>
      </c>
      <c r="U66" s="202">
        <v>210800</v>
      </c>
      <c r="V66" s="201">
        <v>12302</v>
      </c>
      <c r="W66" s="202">
        <v>11683</v>
      </c>
      <c r="X66" s="201">
        <f t="shared" si="22"/>
        <v>453902</v>
      </c>
      <c r="Y66" s="200">
        <f t="shared" si="23"/>
        <v>0.11463487713206821</v>
      </c>
    </row>
    <row r="67" spans="1:25" s="192" customFormat="1" ht="19.5" customHeight="1">
      <c r="A67" s="207" t="s">
        <v>325</v>
      </c>
      <c r="B67" s="205">
        <v>16129</v>
      </c>
      <c r="C67" s="202">
        <v>15288</v>
      </c>
      <c r="D67" s="201">
        <v>0</v>
      </c>
      <c r="E67" s="202">
        <v>0</v>
      </c>
      <c r="F67" s="201">
        <f t="shared" si="16"/>
        <v>31417</v>
      </c>
      <c r="G67" s="204">
        <f t="shared" si="17"/>
        <v>0.03582959359978103</v>
      </c>
      <c r="H67" s="205">
        <v>14826</v>
      </c>
      <c r="I67" s="202">
        <v>16872</v>
      </c>
      <c r="J67" s="201"/>
      <c r="K67" s="202"/>
      <c r="L67" s="201">
        <f t="shared" si="18"/>
        <v>31698</v>
      </c>
      <c r="M67" s="206">
        <f t="shared" si="19"/>
        <v>-0.008864912612783105</v>
      </c>
      <c r="N67" s="205">
        <v>156691</v>
      </c>
      <c r="O67" s="202">
        <v>165255</v>
      </c>
      <c r="P67" s="201">
        <v>54</v>
      </c>
      <c r="Q67" s="202">
        <v>21</v>
      </c>
      <c r="R67" s="201">
        <f t="shared" si="20"/>
        <v>322021</v>
      </c>
      <c r="S67" s="204">
        <f t="shared" si="21"/>
        <v>0.039697020538416755</v>
      </c>
      <c r="T67" s="203">
        <v>132228</v>
      </c>
      <c r="U67" s="202">
        <v>148417</v>
      </c>
      <c r="V67" s="201">
        <v>420</v>
      </c>
      <c r="W67" s="202">
        <v>107</v>
      </c>
      <c r="X67" s="201">
        <f t="shared" si="22"/>
        <v>281172</v>
      </c>
      <c r="Y67" s="200">
        <f t="shared" si="23"/>
        <v>0.14528118020286507</v>
      </c>
    </row>
    <row r="68" spans="1:25" s="192" customFormat="1" ht="19.5" customHeight="1">
      <c r="A68" s="207" t="s">
        <v>326</v>
      </c>
      <c r="B68" s="205">
        <v>13688</v>
      </c>
      <c r="C68" s="202">
        <v>12343</v>
      </c>
      <c r="D68" s="201">
        <v>0</v>
      </c>
      <c r="E68" s="202">
        <v>0</v>
      </c>
      <c r="F68" s="201">
        <f t="shared" si="16"/>
        <v>26031</v>
      </c>
      <c r="G68" s="204">
        <f t="shared" si="17"/>
        <v>0.029687116879266003</v>
      </c>
      <c r="H68" s="205">
        <v>12857</v>
      </c>
      <c r="I68" s="202">
        <v>11645</v>
      </c>
      <c r="J68" s="201">
        <v>579</v>
      </c>
      <c r="K68" s="202">
        <v>495</v>
      </c>
      <c r="L68" s="201">
        <f t="shared" si="18"/>
        <v>25576</v>
      </c>
      <c r="M68" s="206">
        <f t="shared" si="19"/>
        <v>0.01779011573350009</v>
      </c>
      <c r="N68" s="205">
        <v>125924</v>
      </c>
      <c r="O68" s="202">
        <v>117150</v>
      </c>
      <c r="P68" s="201">
        <v>2833</v>
      </c>
      <c r="Q68" s="202">
        <v>2842</v>
      </c>
      <c r="R68" s="201">
        <f t="shared" si="20"/>
        <v>248749</v>
      </c>
      <c r="S68" s="204">
        <f t="shared" si="21"/>
        <v>0.030664441641727182</v>
      </c>
      <c r="T68" s="203">
        <v>121225</v>
      </c>
      <c r="U68" s="202">
        <v>116793</v>
      </c>
      <c r="V68" s="201">
        <v>4433</v>
      </c>
      <c r="W68" s="202">
        <v>4800</v>
      </c>
      <c r="X68" s="201">
        <f t="shared" si="22"/>
        <v>247251</v>
      </c>
      <c r="Y68" s="200">
        <f t="shared" si="23"/>
        <v>0.006058620592029884</v>
      </c>
    </row>
    <row r="69" spans="1:25" s="192" customFormat="1" ht="19.5" customHeight="1">
      <c r="A69" s="207" t="s">
        <v>327</v>
      </c>
      <c r="B69" s="205">
        <v>9246</v>
      </c>
      <c r="C69" s="202">
        <v>10098</v>
      </c>
      <c r="D69" s="201">
        <v>0</v>
      </c>
      <c r="E69" s="202">
        <v>4</v>
      </c>
      <c r="F69" s="201">
        <f t="shared" si="16"/>
        <v>19348</v>
      </c>
      <c r="G69" s="204">
        <f t="shared" si="17"/>
        <v>0.022065473373287185</v>
      </c>
      <c r="H69" s="205">
        <v>8197</v>
      </c>
      <c r="I69" s="202">
        <v>7815</v>
      </c>
      <c r="J69" s="201"/>
      <c r="K69" s="202"/>
      <c r="L69" s="201">
        <f t="shared" si="18"/>
        <v>16012</v>
      </c>
      <c r="M69" s="206">
        <f t="shared" si="19"/>
        <v>0.20834374219335494</v>
      </c>
      <c r="N69" s="205">
        <v>83151</v>
      </c>
      <c r="O69" s="202">
        <v>84509</v>
      </c>
      <c r="P69" s="201">
        <v>3245</v>
      </c>
      <c r="Q69" s="202">
        <v>3732</v>
      </c>
      <c r="R69" s="201">
        <f t="shared" si="20"/>
        <v>174637</v>
      </c>
      <c r="S69" s="204">
        <f t="shared" si="21"/>
        <v>0.021528312053460757</v>
      </c>
      <c r="T69" s="203">
        <v>51253</v>
      </c>
      <c r="U69" s="202">
        <v>46237</v>
      </c>
      <c r="V69" s="201">
        <v>954</v>
      </c>
      <c r="W69" s="202">
        <v>1164</v>
      </c>
      <c r="X69" s="201">
        <f t="shared" si="22"/>
        <v>99608</v>
      </c>
      <c r="Y69" s="200">
        <f t="shared" si="23"/>
        <v>0.753242711428801</v>
      </c>
    </row>
    <row r="70" spans="1:25" s="192" customFormat="1" ht="19.5" customHeight="1">
      <c r="A70" s="207" t="s">
        <v>328</v>
      </c>
      <c r="B70" s="205">
        <v>7908</v>
      </c>
      <c r="C70" s="202">
        <v>7404</v>
      </c>
      <c r="D70" s="201">
        <v>489</v>
      </c>
      <c r="E70" s="202">
        <v>478</v>
      </c>
      <c r="F70" s="201">
        <f>SUM(B70:E70)</f>
        <v>16279</v>
      </c>
      <c r="G70" s="204">
        <f>F70/$F$9</f>
        <v>0.01856542490405944</v>
      </c>
      <c r="H70" s="205">
        <v>8105</v>
      </c>
      <c r="I70" s="202">
        <v>7271</v>
      </c>
      <c r="J70" s="201">
        <v>735</v>
      </c>
      <c r="K70" s="202">
        <v>759</v>
      </c>
      <c r="L70" s="201">
        <f>SUM(H70:K70)</f>
        <v>16870</v>
      </c>
      <c r="M70" s="206">
        <f>IF(ISERROR(F70/L70-1),"         /0",(F70/L70-1))</f>
        <v>-0.03503260225251925</v>
      </c>
      <c r="N70" s="205">
        <v>83780</v>
      </c>
      <c r="O70" s="202">
        <v>77128</v>
      </c>
      <c r="P70" s="201">
        <v>5925</v>
      </c>
      <c r="Q70" s="202">
        <v>6011</v>
      </c>
      <c r="R70" s="201">
        <f>SUM(N70:Q70)</f>
        <v>172844</v>
      </c>
      <c r="S70" s="204">
        <f>R70/$R$9</f>
        <v>0.021307280636797304</v>
      </c>
      <c r="T70" s="203">
        <v>86524</v>
      </c>
      <c r="U70" s="202">
        <v>78116</v>
      </c>
      <c r="V70" s="201">
        <v>5844</v>
      </c>
      <c r="W70" s="202">
        <v>5785</v>
      </c>
      <c r="X70" s="201">
        <f>SUM(T70:W70)</f>
        <v>176269</v>
      </c>
      <c r="Y70" s="200">
        <f>IF(ISERROR(R70/X70-1),"         /0",(R70/X70-1))</f>
        <v>-0.0194305294748367</v>
      </c>
    </row>
    <row r="71" spans="1:25" s="192" customFormat="1" ht="19.5" customHeight="1">
      <c r="A71" s="207" t="s">
        <v>329</v>
      </c>
      <c r="B71" s="205">
        <v>4520</v>
      </c>
      <c r="C71" s="202">
        <v>4856</v>
      </c>
      <c r="D71" s="201">
        <v>0</v>
      </c>
      <c r="E71" s="202">
        <v>0</v>
      </c>
      <c r="F71" s="201">
        <f t="shared" si="16"/>
        <v>9376</v>
      </c>
      <c r="G71" s="204">
        <f t="shared" si="17"/>
        <v>0.010692881866236336</v>
      </c>
      <c r="H71" s="205">
        <v>3652</v>
      </c>
      <c r="I71" s="202">
        <v>4089</v>
      </c>
      <c r="J71" s="201"/>
      <c r="K71" s="202"/>
      <c r="L71" s="201">
        <f t="shared" si="18"/>
        <v>7741</v>
      </c>
      <c r="M71" s="206">
        <f t="shared" si="19"/>
        <v>0.21121302157344002</v>
      </c>
      <c r="N71" s="205">
        <v>44116</v>
      </c>
      <c r="O71" s="202">
        <v>47348</v>
      </c>
      <c r="P71" s="201">
        <v>368</v>
      </c>
      <c r="Q71" s="202">
        <v>337</v>
      </c>
      <c r="R71" s="201">
        <f t="shared" si="20"/>
        <v>92169</v>
      </c>
      <c r="S71" s="204">
        <f t="shared" si="21"/>
        <v>0.011362099633270294</v>
      </c>
      <c r="T71" s="203">
        <v>37600</v>
      </c>
      <c r="U71" s="202">
        <v>40222</v>
      </c>
      <c r="V71" s="201"/>
      <c r="W71" s="202"/>
      <c r="X71" s="201">
        <f t="shared" si="22"/>
        <v>77822</v>
      </c>
      <c r="Y71" s="200">
        <f t="shared" si="23"/>
        <v>0.18435660867106995</v>
      </c>
    </row>
    <row r="72" spans="1:25" s="192" customFormat="1" ht="19.5" customHeight="1">
      <c r="A72" s="207" t="s">
        <v>330</v>
      </c>
      <c r="B72" s="205">
        <v>3716</v>
      </c>
      <c r="C72" s="202">
        <v>3426</v>
      </c>
      <c r="D72" s="201">
        <v>0</v>
      </c>
      <c r="E72" s="202">
        <v>0</v>
      </c>
      <c r="F72" s="201">
        <f aca="true" t="shared" si="32" ref="F72:F78">SUM(B72:E72)</f>
        <v>7142</v>
      </c>
      <c r="G72" s="204">
        <f aca="true" t="shared" si="33" ref="G72:G78">F72/$F$9</f>
        <v>0.008145111165599394</v>
      </c>
      <c r="H72" s="205">
        <v>3560</v>
      </c>
      <c r="I72" s="202">
        <v>2924</v>
      </c>
      <c r="J72" s="201"/>
      <c r="K72" s="202"/>
      <c r="L72" s="201">
        <f aca="true" t="shared" si="34" ref="L72:L78">SUM(H72:K72)</f>
        <v>6484</v>
      </c>
      <c r="M72" s="206">
        <f aca="true" t="shared" si="35" ref="M72:M78">IF(ISERROR(F72/L72-1),"         /0",(F72/L72-1))</f>
        <v>0.10148056755089452</v>
      </c>
      <c r="N72" s="205">
        <v>36649</v>
      </c>
      <c r="O72" s="202">
        <v>32427</v>
      </c>
      <c r="P72" s="201">
        <v>5</v>
      </c>
      <c r="Q72" s="202">
        <v>5</v>
      </c>
      <c r="R72" s="201">
        <f aca="true" t="shared" si="36" ref="R72:R78">SUM(N72:Q72)</f>
        <v>69086</v>
      </c>
      <c r="S72" s="204">
        <f aca="true" t="shared" si="37" ref="S72:S78">R72/$R$9</f>
        <v>0.008516551283664915</v>
      </c>
      <c r="T72" s="203">
        <v>37209</v>
      </c>
      <c r="U72" s="202">
        <v>33949</v>
      </c>
      <c r="V72" s="201"/>
      <c r="W72" s="202">
        <v>0</v>
      </c>
      <c r="X72" s="201">
        <f aca="true" t="shared" si="38" ref="X72:X78">SUM(T72:W72)</f>
        <v>71158</v>
      </c>
      <c r="Y72" s="200">
        <f aca="true" t="shared" si="39" ref="Y72:Y78">IF(ISERROR(R72/X72-1),"         /0",(R72/X72-1))</f>
        <v>-0.02911830012085781</v>
      </c>
    </row>
    <row r="73" spans="1:25" s="192" customFormat="1" ht="19.5" customHeight="1">
      <c r="A73" s="207" t="s">
        <v>331</v>
      </c>
      <c r="B73" s="205">
        <v>3060</v>
      </c>
      <c r="C73" s="202">
        <v>2630</v>
      </c>
      <c r="D73" s="201">
        <v>9</v>
      </c>
      <c r="E73" s="202">
        <v>0</v>
      </c>
      <c r="F73" s="201">
        <f t="shared" si="32"/>
        <v>5699</v>
      </c>
      <c r="G73" s="204">
        <f t="shared" si="33"/>
        <v>0.006499438327184394</v>
      </c>
      <c r="H73" s="205">
        <v>3541</v>
      </c>
      <c r="I73" s="202">
        <v>3292</v>
      </c>
      <c r="J73" s="201"/>
      <c r="K73" s="202"/>
      <c r="L73" s="201">
        <f t="shared" si="34"/>
        <v>6833</v>
      </c>
      <c r="M73" s="206">
        <f t="shared" si="35"/>
        <v>-0.1659593150885409</v>
      </c>
      <c r="N73" s="205">
        <v>32702</v>
      </c>
      <c r="O73" s="202">
        <v>31859</v>
      </c>
      <c r="P73" s="201">
        <v>10</v>
      </c>
      <c r="Q73" s="202">
        <v>0</v>
      </c>
      <c r="R73" s="201">
        <f t="shared" si="36"/>
        <v>64571</v>
      </c>
      <c r="S73" s="204">
        <f t="shared" si="37"/>
        <v>0.007959966316439325</v>
      </c>
      <c r="T73" s="203">
        <v>40102</v>
      </c>
      <c r="U73" s="202">
        <v>38123</v>
      </c>
      <c r="V73" s="201"/>
      <c r="W73" s="202">
        <v>0</v>
      </c>
      <c r="X73" s="201">
        <f t="shared" si="38"/>
        <v>78225</v>
      </c>
      <c r="Y73" s="200">
        <f t="shared" si="39"/>
        <v>-0.17454777884308081</v>
      </c>
    </row>
    <row r="74" spans="1:25" s="192" customFormat="1" ht="19.5" customHeight="1">
      <c r="A74" s="207" t="s">
        <v>332</v>
      </c>
      <c r="B74" s="205">
        <v>3068</v>
      </c>
      <c r="C74" s="202">
        <v>2428</v>
      </c>
      <c r="D74" s="201">
        <v>0</v>
      </c>
      <c r="E74" s="202">
        <v>0</v>
      </c>
      <c r="F74" s="201">
        <f t="shared" si="32"/>
        <v>5496</v>
      </c>
      <c r="G74" s="204">
        <f t="shared" si="33"/>
        <v>0.006267926486437169</v>
      </c>
      <c r="H74" s="205">
        <v>2897</v>
      </c>
      <c r="I74" s="202">
        <v>2362</v>
      </c>
      <c r="J74" s="201"/>
      <c r="K74" s="202"/>
      <c r="L74" s="201">
        <f t="shared" si="34"/>
        <v>5259</v>
      </c>
      <c r="M74" s="206">
        <f t="shared" si="35"/>
        <v>0.04506560182544206</v>
      </c>
      <c r="N74" s="205">
        <v>29694</v>
      </c>
      <c r="O74" s="202">
        <v>26479</v>
      </c>
      <c r="P74" s="201">
        <v>842</v>
      </c>
      <c r="Q74" s="202">
        <v>823</v>
      </c>
      <c r="R74" s="201">
        <f t="shared" si="36"/>
        <v>57838</v>
      </c>
      <c r="S74" s="204">
        <f t="shared" si="37"/>
        <v>0.0071299582135977094</v>
      </c>
      <c r="T74" s="203">
        <v>31733</v>
      </c>
      <c r="U74" s="202">
        <v>27764</v>
      </c>
      <c r="V74" s="201">
        <v>716</v>
      </c>
      <c r="W74" s="202">
        <v>645</v>
      </c>
      <c r="X74" s="201">
        <f t="shared" si="38"/>
        <v>60858</v>
      </c>
      <c r="Y74" s="200">
        <f t="shared" si="39"/>
        <v>-0.04962371421998746</v>
      </c>
    </row>
    <row r="75" spans="1:25" s="192" customFormat="1" ht="19.5" customHeight="1">
      <c r="A75" s="207" t="s">
        <v>333</v>
      </c>
      <c r="B75" s="205">
        <v>2738</v>
      </c>
      <c r="C75" s="202">
        <v>2594</v>
      </c>
      <c r="D75" s="201">
        <v>0</v>
      </c>
      <c r="E75" s="202">
        <v>0</v>
      </c>
      <c r="F75" s="201">
        <f t="shared" si="32"/>
        <v>5332</v>
      </c>
      <c r="G75" s="204">
        <f t="shared" si="33"/>
        <v>0.0060808922899714315</v>
      </c>
      <c r="H75" s="205">
        <v>1374</v>
      </c>
      <c r="I75" s="202">
        <v>1323</v>
      </c>
      <c r="J75" s="201"/>
      <c r="K75" s="202"/>
      <c r="L75" s="201">
        <f t="shared" si="34"/>
        <v>2697</v>
      </c>
      <c r="M75" s="206">
        <f t="shared" si="35"/>
        <v>0.9770114942528736</v>
      </c>
      <c r="N75" s="205">
        <v>22058</v>
      </c>
      <c r="O75" s="202">
        <v>21163</v>
      </c>
      <c r="P75" s="201">
        <v>5</v>
      </c>
      <c r="Q75" s="202">
        <v>8</v>
      </c>
      <c r="R75" s="201">
        <f t="shared" si="36"/>
        <v>43234</v>
      </c>
      <c r="S75" s="204">
        <f t="shared" si="37"/>
        <v>0.005329655475754407</v>
      </c>
      <c r="T75" s="203">
        <v>11008</v>
      </c>
      <c r="U75" s="202">
        <v>10267</v>
      </c>
      <c r="V75" s="201"/>
      <c r="W75" s="202">
        <v>0</v>
      </c>
      <c r="X75" s="201">
        <f t="shared" si="38"/>
        <v>21275</v>
      </c>
      <c r="Y75" s="200">
        <f t="shared" si="39"/>
        <v>1.032150411280846</v>
      </c>
    </row>
    <row r="76" spans="1:25" s="192" customFormat="1" ht="19.5" customHeight="1">
      <c r="A76" s="207" t="s">
        <v>334</v>
      </c>
      <c r="B76" s="205">
        <v>2258</v>
      </c>
      <c r="C76" s="202">
        <v>2774</v>
      </c>
      <c r="D76" s="201">
        <v>0</v>
      </c>
      <c r="E76" s="202">
        <v>0</v>
      </c>
      <c r="F76" s="201">
        <f t="shared" si="32"/>
        <v>5032</v>
      </c>
      <c r="G76" s="204">
        <f t="shared" si="33"/>
        <v>0.005738756564729228</v>
      </c>
      <c r="H76" s="205">
        <v>1704</v>
      </c>
      <c r="I76" s="202">
        <v>2199</v>
      </c>
      <c r="J76" s="201">
        <v>3</v>
      </c>
      <c r="K76" s="202"/>
      <c r="L76" s="201">
        <f t="shared" si="34"/>
        <v>3906</v>
      </c>
      <c r="M76" s="206">
        <f t="shared" si="35"/>
        <v>0.2882744495647722</v>
      </c>
      <c r="N76" s="205">
        <v>15536</v>
      </c>
      <c r="O76" s="202">
        <v>22342</v>
      </c>
      <c r="P76" s="201"/>
      <c r="Q76" s="202"/>
      <c r="R76" s="201">
        <f t="shared" si="36"/>
        <v>37878</v>
      </c>
      <c r="S76" s="204">
        <f t="shared" si="37"/>
        <v>0.004669396542319133</v>
      </c>
      <c r="T76" s="203">
        <v>13219</v>
      </c>
      <c r="U76" s="202">
        <v>18629</v>
      </c>
      <c r="V76" s="201">
        <v>23</v>
      </c>
      <c r="W76" s="202"/>
      <c r="X76" s="201">
        <f t="shared" si="38"/>
        <v>31871</v>
      </c>
      <c r="Y76" s="200">
        <f t="shared" si="39"/>
        <v>0.18847855417150394</v>
      </c>
    </row>
    <row r="77" spans="1:25" s="192" customFormat="1" ht="19.5" customHeight="1">
      <c r="A77" s="207" t="s">
        <v>335</v>
      </c>
      <c r="B77" s="205">
        <v>2303</v>
      </c>
      <c r="C77" s="202">
        <v>2379</v>
      </c>
      <c r="D77" s="201">
        <v>0</v>
      </c>
      <c r="E77" s="202">
        <v>0</v>
      </c>
      <c r="F77" s="201">
        <f t="shared" si="32"/>
        <v>4682</v>
      </c>
      <c r="G77" s="204">
        <f t="shared" si="33"/>
        <v>0.005339598218613324</v>
      </c>
      <c r="H77" s="205">
        <v>2219</v>
      </c>
      <c r="I77" s="202">
        <v>2113</v>
      </c>
      <c r="J77" s="201"/>
      <c r="K77" s="202"/>
      <c r="L77" s="201">
        <f t="shared" si="34"/>
        <v>4332</v>
      </c>
      <c r="M77" s="206">
        <f t="shared" si="35"/>
        <v>0.08079409048938135</v>
      </c>
      <c r="N77" s="205">
        <v>17400</v>
      </c>
      <c r="O77" s="202">
        <v>19381</v>
      </c>
      <c r="P77" s="201">
        <v>152</v>
      </c>
      <c r="Q77" s="202">
        <v>231</v>
      </c>
      <c r="R77" s="201">
        <f t="shared" si="36"/>
        <v>37164</v>
      </c>
      <c r="S77" s="204">
        <f t="shared" si="37"/>
        <v>0.0045813784544788076</v>
      </c>
      <c r="T77" s="203">
        <v>16023</v>
      </c>
      <c r="U77" s="202">
        <v>17116</v>
      </c>
      <c r="V77" s="201">
        <v>209</v>
      </c>
      <c r="W77" s="202">
        <v>324</v>
      </c>
      <c r="X77" s="201">
        <f t="shared" si="38"/>
        <v>33672</v>
      </c>
      <c r="Y77" s="200">
        <f t="shared" si="39"/>
        <v>0.10370634354953667</v>
      </c>
    </row>
    <row r="78" spans="1:25" s="192" customFormat="1" ht="19.5" customHeight="1">
      <c r="A78" s="207" t="s">
        <v>336</v>
      </c>
      <c r="B78" s="205">
        <v>2185</v>
      </c>
      <c r="C78" s="202">
        <v>2305</v>
      </c>
      <c r="D78" s="201">
        <v>0</v>
      </c>
      <c r="E78" s="202">
        <v>0</v>
      </c>
      <c r="F78" s="201">
        <f t="shared" si="32"/>
        <v>4490</v>
      </c>
      <c r="G78" s="204">
        <f t="shared" si="33"/>
        <v>0.005120631354458314</v>
      </c>
      <c r="H78" s="205">
        <v>2192</v>
      </c>
      <c r="I78" s="202">
        <v>2369</v>
      </c>
      <c r="J78" s="201"/>
      <c r="K78" s="202">
        <v>0</v>
      </c>
      <c r="L78" s="201">
        <f t="shared" si="34"/>
        <v>4561</v>
      </c>
      <c r="M78" s="206">
        <f t="shared" si="35"/>
        <v>-0.015566761675071206</v>
      </c>
      <c r="N78" s="205">
        <v>16577</v>
      </c>
      <c r="O78" s="202">
        <v>16924</v>
      </c>
      <c r="P78" s="201"/>
      <c r="Q78" s="202">
        <v>3</v>
      </c>
      <c r="R78" s="201">
        <f t="shared" si="36"/>
        <v>33504</v>
      </c>
      <c r="S78" s="204">
        <f t="shared" si="37"/>
        <v>0.004130193298322516</v>
      </c>
      <c r="T78" s="203">
        <v>16008</v>
      </c>
      <c r="U78" s="202">
        <v>16617</v>
      </c>
      <c r="V78" s="201">
        <v>73</v>
      </c>
      <c r="W78" s="202">
        <v>32</v>
      </c>
      <c r="X78" s="201">
        <f t="shared" si="38"/>
        <v>32730</v>
      </c>
      <c r="Y78" s="200">
        <f t="shared" si="39"/>
        <v>0.023648029330889164</v>
      </c>
    </row>
    <row r="79" spans="1:25" s="192" customFormat="1" ht="19.5" customHeight="1">
      <c r="A79" s="207" t="s">
        <v>337</v>
      </c>
      <c r="B79" s="205">
        <v>1902</v>
      </c>
      <c r="C79" s="202">
        <v>1774</v>
      </c>
      <c r="D79" s="201">
        <v>0</v>
      </c>
      <c r="E79" s="202">
        <v>0</v>
      </c>
      <c r="F79" s="201">
        <f t="shared" si="16"/>
        <v>3676</v>
      </c>
      <c r="G79" s="204">
        <f t="shared" si="17"/>
        <v>0.0041923030866344675</v>
      </c>
      <c r="H79" s="205">
        <v>3063</v>
      </c>
      <c r="I79" s="202">
        <v>2435</v>
      </c>
      <c r="J79" s="201"/>
      <c r="K79" s="202"/>
      <c r="L79" s="201">
        <f t="shared" si="18"/>
        <v>5498</v>
      </c>
      <c r="M79" s="206">
        <f t="shared" si="19"/>
        <v>-0.3313932339032375</v>
      </c>
      <c r="N79" s="205">
        <v>26914</v>
      </c>
      <c r="O79" s="202">
        <v>22403</v>
      </c>
      <c r="P79" s="201"/>
      <c r="Q79" s="202"/>
      <c r="R79" s="201">
        <f t="shared" si="20"/>
        <v>49317</v>
      </c>
      <c r="S79" s="204">
        <f t="shared" si="21"/>
        <v>0.006079535067256791</v>
      </c>
      <c r="T79" s="203">
        <v>28795</v>
      </c>
      <c r="U79" s="202">
        <v>23394</v>
      </c>
      <c r="V79" s="201"/>
      <c r="W79" s="202"/>
      <c r="X79" s="201">
        <f t="shared" si="22"/>
        <v>52189</v>
      </c>
      <c r="Y79" s="200">
        <f t="shared" si="23"/>
        <v>-0.055030753607081984</v>
      </c>
    </row>
    <row r="80" spans="1:25" s="192" customFormat="1" ht="19.5" customHeight="1">
      <c r="A80" s="207" t="s">
        <v>338</v>
      </c>
      <c r="B80" s="205">
        <v>1645</v>
      </c>
      <c r="C80" s="202">
        <v>1610</v>
      </c>
      <c r="D80" s="201">
        <v>0</v>
      </c>
      <c r="E80" s="202">
        <v>0</v>
      </c>
      <c r="F80" s="201">
        <f t="shared" si="16"/>
        <v>3255</v>
      </c>
      <c r="G80" s="204">
        <f t="shared" si="17"/>
        <v>0.0037121726188779087</v>
      </c>
      <c r="H80" s="205">
        <v>1560</v>
      </c>
      <c r="I80" s="202">
        <v>1528</v>
      </c>
      <c r="J80" s="201"/>
      <c r="K80" s="202"/>
      <c r="L80" s="201">
        <f t="shared" si="18"/>
        <v>3088</v>
      </c>
      <c r="M80" s="206">
        <f t="shared" si="19"/>
        <v>0.054080310880828986</v>
      </c>
      <c r="N80" s="205">
        <v>15236</v>
      </c>
      <c r="O80" s="202">
        <v>15320</v>
      </c>
      <c r="P80" s="201"/>
      <c r="Q80" s="202"/>
      <c r="R80" s="201">
        <f t="shared" si="20"/>
        <v>30556</v>
      </c>
      <c r="S80" s="204">
        <f t="shared" si="21"/>
        <v>0.0037667796807408904</v>
      </c>
      <c r="T80" s="203">
        <v>14821</v>
      </c>
      <c r="U80" s="202">
        <v>14241</v>
      </c>
      <c r="V80" s="201"/>
      <c r="W80" s="202"/>
      <c r="X80" s="201">
        <f t="shared" si="22"/>
        <v>29062</v>
      </c>
      <c r="Y80" s="200">
        <f t="shared" si="23"/>
        <v>0.05140733604018988</v>
      </c>
    </row>
    <row r="81" spans="1:25" s="192" customFormat="1" ht="19.5" customHeight="1">
      <c r="A81" s="207" t="s">
        <v>339</v>
      </c>
      <c r="B81" s="205">
        <v>833</v>
      </c>
      <c r="C81" s="202">
        <v>815</v>
      </c>
      <c r="D81" s="201">
        <v>0</v>
      </c>
      <c r="E81" s="202">
        <v>0</v>
      </c>
      <c r="F81" s="201">
        <f t="shared" si="16"/>
        <v>1648</v>
      </c>
      <c r="G81" s="204">
        <f t="shared" si="17"/>
        <v>0.0018794655839971717</v>
      </c>
      <c r="H81" s="205">
        <v>1428</v>
      </c>
      <c r="I81" s="202">
        <v>1430</v>
      </c>
      <c r="J81" s="201"/>
      <c r="K81" s="202"/>
      <c r="L81" s="201">
        <f t="shared" si="18"/>
        <v>2858</v>
      </c>
      <c r="M81" s="206">
        <f t="shared" si="19"/>
        <v>-0.42337298810356894</v>
      </c>
      <c r="N81" s="205">
        <v>11737</v>
      </c>
      <c r="O81" s="202">
        <v>11014</v>
      </c>
      <c r="P81" s="201"/>
      <c r="Q81" s="202"/>
      <c r="R81" s="201">
        <f t="shared" si="20"/>
        <v>22751</v>
      </c>
      <c r="S81" s="204">
        <f t="shared" si="21"/>
        <v>0.0028046211715059563</v>
      </c>
      <c r="T81" s="203">
        <v>11340</v>
      </c>
      <c r="U81" s="202">
        <v>10446</v>
      </c>
      <c r="V81" s="201"/>
      <c r="W81" s="202"/>
      <c r="X81" s="201">
        <f t="shared" si="22"/>
        <v>21786</v>
      </c>
      <c r="Y81" s="200">
        <f t="shared" si="23"/>
        <v>0.044294501055723856</v>
      </c>
    </row>
    <row r="82" spans="1:25" s="192" customFormat="1" ht="19.5" customHeight="1" thickBot="1">
      <c r="A82" s="207" t="s">
        <v>261</v>
      </c>
      <c r="B82" s="205">
        <v>22255</v>
      </c>
      <c r="C82" s="202">
        <v>21323</v>
      </c>
      <c r="D82" s="201">
        <v>27</v>
      </c>
      <c r="E82" s="202">
        <v>31</v>
      </c>
      <c r="F82" s="201">
        <f t="shared" si="16"/>
        <v>43636</v>
      </c>
      <c r="G82" s="204">
        <f t="shared" si="17"/>
        <v>0.04976478168889598</v>
      </c>
      <c r="H82" s="205">
        <v>18851</v>
      </c>
      <c r="I82" s="202">
        <v>15870</v>
      </c>
      <c r="J82" s="201">
        <v>12</v>
      </c>
      <c r="K82" s="202">
        <v>10</v>
      </c>
      <c r="L82" s="201">
        <f t="shared" si="18"/>
        <v>34743</v>
      </c>
      <c r="M82" s="206">
        <f t="shared" si="19"/>
        <v>0.25596523040612507</v>
      </c>
      <c r="N82" s="205">
        <v>191442</v>
      </c>
      <c r="O82" s="202">
        <v>180261</v>
      </c>
      <c r="P82" s="201">
        <v>1173</v>
      </c>
      <c r="Q82" s="202">
        <v>1458</v>
      </c>
      <c r="R82" s="201">
        <f t="shared" si="20"/>
        <v>374334</v>
      </c>
      <c r="S82" s="204">
        <f t="shared" si="21"/>
        <v>0.04614588640563099</v>
      </c>
      <c r="T82" s="203">
        <v>116675</v>
      </c>
      <c r="U82" s="202">
        <v>90096</v>
      </c>
      <c r="V82" s="201">
        <v>3651</v>
      </c>
      <c r="W82" s="202">
        <v>3640</v>
      </c>
      <c r="X82" s="201">
        <f t="shared" si="22"/>
        <v>214062</v>
      </c>
      <c r="Y82" s="200">
        <f t="shared" si="23"/>
        <v>0.7487176612383328</v>
      </c>
    </row>
    <row r="83" spans="1:25" s="208" customFormat="1" ht="19.5" customHeight="1">
      <c r="A83" s="215" t="s">
        <v>54</v>
      </c>
      <c r="B83" s="212">
        <f>SUM(B84:B89)</f>
        <v>10087</v>
      </c>
      <c r="C83" s="211">
        <f>SUM(C84:C89)</f>
        <v>9854</v>
      </c>
      <c r="D83" s="210">
        <f>SUM(D84:D89)</f>
        <v>10</v>
      </c>
      <c r="E83" s="211">
        <f>SUM(E84:E89)</f>
        <v>8</v>
      </c>
      <c r="F83" s="210">
        <f t="shared" si="16"/>
        <v>19959</v>
      </c>
      <c r="G83" s="213">
        <f t="shared" si="17"/>
        <v>0.022762289800363805</v>
      </c>
      <c r="H83" s="212">
        <f>SUM(H84:H89)</f>
        <v>13167</v>
      </c>
      <c r="I83" s="211">
        <f>SUM(I84:I89)</f>
        <v>12770</v>
      </c>
      <c r="J83" s="210">
        <f>SUM(J84:J89)</f>
        <v>4</v>
      </c>
      <c r="K83" s="211">
        <f>SUM(K84:K89)</f>
        <v>2</v>
      </c>
      <c r="L83" s="210">
        <f t="shared" si="18"/>
        <v>25943</v>
      </c>
      <c r="M83" s="214">
        <f t="shared" si="19"/>
        <v>-0.23065952279998458</v>
      </c>
      <c r="N83" s="212">
        <f>SUM(N84:N89)</f>
        <v>95542</v>
      </c>
      <c r="O83" s="211">
        <f>SUM(O84:O89)</f>
        <v>95854</v>
      </c>
      <c r="P83" s="210">
        <f>SUM(P84:P89)</f>
        <v>437</v>
      </c>
      <c r="Q83" s="211">
        <f>SUM(Q84:Q89)</f>
        <v>569</v>
      </c>
      <c r="R83" s="210">
        <f t="shared" si="20"/>
        <v>192402</v>
      </c>
      <c r="S83" s="213">
        <f t="shared" si="21"/>
        <v>0.02371828590567839</v>
      </c>
      <c r="T83" s="212">
        <f>SUM(T84:T89)</f>
        <v>81151</v>
      </c>
      <c r="U83" s="211">
        <f>SUM(U84:U89)</f>
        <v>82113</v>
      </c>
      <c r="V83" s="210">
        <f>SUM(V84:V89)</f>
        <v>1072</v>
      </c>
      <c r="W83" s="211">
        <f>SUM(W84:W89)</f>
        <v>821</v>
      </c>
      <c r="X83" s="210">
        <f t="shared" si="22"/>
        <v>165157</v>
      </c>
      <c r="Y83" s="209">
        <f t="shared" si="23"/>
        <v>0.16496424614155014</v>
      </c>
    </row>
    <row r="84" spans="1:25" ht="19.5" customHeight="1">
      <c r="A84" s="207" t="s">
        <v>340</v>
      </c>
      <c r="B84" s="205">
        <v>3772</v>
      </c>
      <c r="C84" s="202">
        <v>3716</v>
      </c>
      <c r="D84" s="201">
        <v>0</v>
      </c>
      <c r="E84" s="202">
        <v>0</v>
      </c>
      <c r="F84" s="201">
        <f t="shared" si="16"/>
        <v>7488</v>
      </c>
      <c r="G84" s="204">
        <f t="shared" si="17"/>
        <v>0.008539707702045402</v>
      </c>
      <c r="H84" s="205">
        <v>4998</v>
      </c>
      <c r="I84" s="202">
        <v>5021</v>
      </c>
      <c r="J84" s="201"/>
      <c r="K84" s="202"/>
      <c r="L84" s="201"/>
      <c r="M84" s="206" t="str">
        <f t="shared" si="19"/>
        <v>         /0</v>
      </c>
      <c r="N84" s="205">
        <v>33043</v>
      </c>
      <c r="O84" s="202">
        <v>32674</v>
      </c>
      <c r="P84" s="201">
        <v>27</v>
      </c>
      <c r="Q84" s="202">
        <v>7</v>
      </c>
      <c r="R84" s="201">
        <f t="shared" si="20"/>
        <v>65751</v>
      </c>
      <c r="S84" s="204">
        <f t="shared" si="21"/>
        <v>0.00810543038317824</v>
      </c>
      <c r="T84" s="203">
        <v>20247</v>
      </c>
      <c r="U84" s="202">
        <v>21959</v>
      </c>
      <c r="V84" s="201">
        <v>7</v>
      </c>
      <c r="W84" s="202">
        <v>10</v>
      </c>
      <c r="X84" s="201">
        <f t="shared" si="22"/>
        <v>42223</v>
      </c>
      <c r="Y84" s="200">
        <f t="shared" si="23"/>
        <v>0.5572318404660968</v>
      </c>
    </row>
    <row r="85" spans="1:25" ht="19.5" customHeight="1">
      <c r="A85" s="207" t="s">
        <v>341</v>
      </c>
      <c r="B85" s="205">
        <v>2050</v>
      </c>
      <c r="C85" s="202">
        <v>2079</v>
      </c>
      <c r="D85" s="201">
        <v>0</v>
      </c>
      <c r="E85" s="202">
        <v>0</v>
      </c>
      <c r="F85" s="201">
        <f>SUM(B85:E85)</f>
        <v>4129</v>
      </c>
      <c r="G85" s="204">
        <f>F85/$F$9</f>
        <v>0.004708928031750196</v>
      </c>
      <c r="H85" s="205">
        <v>2491</v>
      </c>
      <c r="I85" s="202">
        <v>1983</v>
      </c>
      <c r="J85" s="201"/>
      <c r="K85" s="202"/>
      <c r="L85" s="201"/>
      <c r="M85" s="206" t="str">
        <f>IF(ISERROR(F85/L85-1),"         /0",(F85/L85-1))</f>
        <v>         /0</v>
      </c>
      <c r="N85" s="205">
        <v>19364</v>
      </c>
      <c r="O85" s="202">
        <v>20113</v>
      </c>
      <c r="P85" s="201">
        <v>146</v>
      </c>
      <c r="Q85" s="202">
        <v>247</v>
      </c>
      <c r="R85" s="201">
        <f>SUM(N85:Q85)</f>
        <v>39870</v>
      </c>
      <c r="S85" s="204">
        <f>R85/$R$9</f>
        <v>0.004914959610915673</v>
      </c>
      <c r="T85" s="203">
        <v>18798</v>
      </c>
      <c r="U85" s="202">
        <v>18283</v>
      </c>
      <c r="V85" s="201">
        <v>714</v>
      </c>
      <c r="W85" s="202">
        <v>495</v>
      </c>
      <c r="X85" s="201">
        <f>SUM(T85:W85)</f>
        <v>38290</v>
      </c>
      <c r="Y85" s="200">
        <f>IF(ISERROR(R85/X85-1),"         /0",(R85/X85-1))</f>
        <v>0.04126403760773045</v>
      </c>
    </row>
    <row r="86" spans="1:25" ht="19.5" customHeight="1">
      <c r="A86" s="207" t="s">
        <v>342</v>
      </c>
      <c r="B86" s="205">
        <v>1233</v>
      </c>
      <c r="C86" s="202">
        <v>1169</v>
      </c>
      <c r="D86" s="201">
        <v>0</v>
      </c>
      <c r="E86" s="202">
        <v>0</v>
      </c>
      <c r="F86" s="201">
        <f>SUM(B86:E86)</f>
        <v>2402</v>
      </c>
      <c r="G86" s="204">
        <f>F86/$F$9</f>
        <v>0.0027393667067725767</v>
      </c>
      <c r="H86" s="205">
        <v>3292</v>
      </c>
      <c r="I86" s="202">
        <v>3329</v>
      </c>
      <c r="J86" s="201"/>
      <c r="K86" s="202">
        <v>2</v>
      </c>
      <c r="L86" s="201"/>
      <c r="M86" s="206" t="str">
        <f>IF(ISERROR(F86/L86-1),"         /0",(F86/L86-1))</f>
        <v>         /0</v>
      </c>
      <c r="N86" s="205">
        <v>17881</v>
      </c>
      <c r="O86" s="202">
        <v>18170</v>
      </c>
      <c r="P86" s="201">
        <v>0</v>
      </c>
      <c r="Q86" s="202">
        <v>15</v>
      </c>
      <c r="R86" s="201">
        <f>SUM(N86:Q86)</f>
        <v>36066</v>
      </c>
      <c r="S86" s="204">
        <f>R86/$R$9</f>
        <v>0.00444602290763192</v>
      </c>
      <c r="T86" s="203">
        <v>12441</v>
      </c>
      <c r="U86" s="202">
        <v>12758</v>
      </c>
      <c r="V86" s="201">
        <v>277</v>
      </c>
      <c r="W86" s="202">
        <v>268</v>
      </c>
      <c r="X86" s="201">
        <f>SUM(T86:W86)</f>
        <v>25744</v>
      </c>
      <c r="Y86" s="200">
        <f>IF(ISERROR(R86/X86-1),"         /0",(R86/X86-1))</f>
        <v>0.4009477936606587</v>
      </c>
    </row>
    <row r="87" spans="1:25" ht="19.5" customHeight="1">
      <c r="A87" s="207" t="s">
        <v>343</v>
      </c>
      <c r="B87" s="205">
        <v>741</v>
      </c>
      <c r="C87" s="202">
        <v>774</v>
      </c>
      <c r="D87" s="201">
        <v>0</v>
      </c>
      <c r="E87" s="202">
        <v>0</v>
      </c>
      <c r="F87" s="201">
        <f>SUM(B87:E87)</f>
        <v>1515</v>
      </c>
      <c r="G87" s="204">
        <f>F87/$F$9</f>
        <v>0.001727785412473128</v>
      </c>
      <c r="H87" s="205">
        <v>410</v>
      </c>
      <c r="I87" s="202">
        <v>616</v>
      </c>
      <c r="J87" s="201">
        <v>0</v>
      </c>
      <c r="K87" s="202"/>
      <c r="L87" s="201"/>
      <c r="M87" s="206" t="str">
        <f>IF(ISERROR(F87/L87-1),"         /0",(F87/L87-1))</f>
        <v>         /0</v>
      </c>
      <c r="N87" s="205">
        <v>5641</v>
      </c>
      <c r="O87" s="202">
        <v>7036</v>
      </c>
      <c r="P87" s="201"/>
      <c r="Q87" s="202"/>
      <c r="R87" s="201">
        <f>SUM(N87:Q87)</f>
        <v>12677</v>
      </c>
      <c r="S87" s="204">
        <f>R87/$R$9</f>
        <v>0.0015627525203806868</v>
      </c>
      <c r="T87" s="203">
        <v>4980</v>
      </c>
      <c r="U87" s="202">
        <v>6967</v>
      </c>
      <c r="V87" s="201">
        <v>0</v>
      </c>
      <c r="W87" s="202"/>
      <c r="X87" s="201">
        <f>SUM(T87:W87)</f>
        <v>11947</v>
      </c>
      <c r="Y87" s="200">
        <f>IF(ISERROR(R87/X87-1),"         /0",(R87/X87-1))</f>
        <v>0.06110320582573037</v>
      </c>
    </row>
    <row r="88" spans="1:25" ht="19.5" customHeight="1">
      <c r="A88" s="207" t="s">
        <v>344</v>
      </c>
      <c r="B88" s="205">
        <v>315</v>
      </c>
      <c r="C88" s="202">
        <v>336</v>
      </c>
      <c r="D88" s="201">
        <v>0</v>
      </c>
      <c r="E88" s="202">
        <v>0</v>
      </c>
      <c r="F88" s="201">
        <f>SUM(B88:E88)</f>
        <v>651</v>
      </c>
      <c r="G88" s="204">
        <f>F88/$F$9</f>
        <v>0.0007424345237755818</v>
      </c>
      <c r="H88" s="205">
        <v>198</v>
      </c>
      <c r="I88" s="202">
        <v>175</v>
      </c>
      <c r="J88" s="201"/>
      <c r="K88" s="202"/>
      <c r="L88" s="201"/>
      <c r="M88" s="206" t="str">
        <f>IF(ISERROR(F88/L88-1),"         /0",(F88/L88-1))</f>
        <v>         /0</v>
      </c>
      <c r="N88" s="205">
        <v>2489</v>
      </c>
      <c r="O88" s="202">
        <v>2219</v>
      </c>
      <c r="P88" s="201">
        <v>150</v>
      </c>
      <c r="Q88" s="202">
        <v>150</v>
      </c>
      <c r="R88" s="201">
        <f>SUM(N88:Q88)</f>
        <v>5008</v>
      </c>
      <c r="S88" s="204">
        <f>R88/$R$9</f>
        <v>0.0006173593612105766</v>
      </c>
      <c r="T88" s="203">
        <v>3198</v>
      </c>
      <c r="U88" s="202">
        <v>2841</v>
      </c>
      <c r="V88" s="201"/>
      <c r="W88" s="202"/>
      <c r="X88" s="201">
        <f>SUM(T88:W88)</f>
        <v>6039</v>
      </c>
      <c r="Y88" s="200">
        <f>IF(ISERROR(R88/X88-1),"         /0",(R88/X88-1))</f>
        <v>-0.1707236297400232</v>
      </c>
    </row>
    <row r="89" spans="1:25" ht="19.5" customHeight="1" thickBot="1">
      <c r="A89" s="207" t="s">
        <v>261</v>
      </c>
      <c r="B89" s="205">
        <v>1976</v>
      </c>
      <c r="C89" s="202">
        <v>1780</v>
      </c>
      <c r="D89" s="201">
        <v>10</v>
      </c>
      <c r="E89" s="202">
        <v>8</v>
      </c>
      <c r="F89" s="201">
        <f>SUM(B89:E89)</f>
        <v>3774</v>
      </c>
      <c r="G89" s="204">
        <f>F89/$F$9</f>
        <v>0.0043040674235469215</v>
      </c>
      <c r="H89" s="205">
        <v>1778</v>
      </c>
      <c r="I89" s="202">
        <v>1646</v>
      </c>
      <c r="J89" s="201">
        <v>4</v>
      </c>
      <c r="K89" s="202"/>
      <c r="L89" s="201"/>
      <c r="M89" s="206" t="str">
        <f>IF(ISERROR(F89/L89-1),"         /0",(F89/L89-1))</f>
        <v>         /0</v>
      </c>
      <c r="N89" s="205">
        <v>17124</v>
      </c>
      <c r="O89" s="202">
        <v>15642</v>
      </c>
      <c r="P89" s="201">
        <v>114</v>
      </c>
      <c r="Q89" s="202">
        <v>150</v>
      </c>
      <c r="R89" s="201">
        <f>SUM(N89:Q89)</f>
        <v>33030</v>
      </c>
      <c r="S89" s="204">
        <f>R89/$R$9</f>
        <v>0.004071761122361291</v>
      </c>
      <c r="T89" s="203">
        <v>21487</v>
      </c>
      <c r="U89" s="202">
        <v>19305</v>
      </c>
      <c r="V89" s="201">
        <v>74</v>
      </c>
      <c r="W89" s="202">
        <v>48</v>
      </c>
      <c r="X89" s="201">
        <f>SUM(T89:W89)</f>
        <v>40914</v>
      </c>
      <c r="Y89" s="200">
        <f>IF(ISERROR(R89/X89-1),"         /0",(R89/X89-1))</f>
        <v>-0.192696876374835</v>
      </c>
    </row>
    <row r="90" spans="1:25" s="192" customFormat="1" ht="19.5" customHeight="1" thickBot="1">
      <c r="A90" s="199" t="s">
        <v>53</v>
      </c>
      <c r="B90" s="196">
        <v>4826</v>
      </c>
      <c r="C90" s="195">
        <v>4281</v>
      </c>
      <c r="D90" s="194">
        <v>0</v>
      </c>
      <c r="E90" s="195">
        <v>0</v>
      </c>
      <c r="F90" s="194">
        <f>SUM(B90:E90)</f>
        <v>9107</v>
      </c>
      <c r="G90" s="197">
        <f>F90/$F$9</f>
        <v>0.010386100165935826</v>
      </c>
      <c r="H90" s="196">
        <v>1682</v>
      </c>
      <c r="I90" s="195">
        <v>417</v>
      </c>
      <c r="J90" s="194">
        <v>3</v>
      </c>
      <c r="K90" s="195">
        <v>3</v>
      </c>
      <c r="L90" s="194"/>
      <c r="M90" s="198" t="str">
        <f>IF(ISERROR(F90/L90-1),"         /0",(F90/L90-1))</f>
        <v>         /0</v>
      </c>
      <c r="N90" s="196">
        <v>22898</v>
      </c>
      <c r="O90" s="195">
        <v>14108</v>
      </c>
      <c r="P90" s="194">
        <v>17</v>
      </c>
      <c r="Q90" s="195">
        <v>9</v>
      </c>
      <c r="R90" s="194">
        <f>SUM(N90:Q90)</f>
        <v>37032</v>
      </c>
      <c r="S90" s="197">
        <f>R90/$R$9</f>
        <v>0.004565106202945302</v>
      </c>
      <c r="T90" s="196">
        <v>16398</v>
      </c>
      <c r="U90" s="195">
        <v>5212</v>
      </c>
      <c r="V90" s="194">
        <v>67</v>
      </c>
      <c r="W90" s="195">
        <v>66</v>
      </c>
      <c r="X90" s="194">
        <f>SUM(T90:W90)</f>
        <v>21743</v>
      </c>
      <c r="Y90" s="193">
        <f>IF(ISERROR(R90/X90-1),"         /0",(R90/X90-1))</f>
        <v>0.7031688359472015</v>
      </c>
    </row>
    <row r="91" ht="15" thickTop="1">
      <c r="A91" s="89" t="s">
        <v>487</v>
      </c>
    </row>
    <row r="92" ht="14.25">
      <c r="A92" s="89" t="s">
        <v>52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91:Y65536 M91:M65536 Y3 M3 M5:M8 Y5:Y8">
    <cfRule type="cellIs" priority="1" dxfId="99" operator="lessThan" stopIfTrue="1">
      <formula>0</formula>
    </cfRule>
  </conditionalFormatting>
  <conditionalFormatting sqref="Y9:Y90 M9:M90">
    <cfRule type="cellIs" priority="2" dxfId="99" operator="lessThan" stopIfTrue="1">
      <formula>0</formula>
    </cfRule>
    <cfRule type="cellIs" priority="3" dxfId="101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0"/>
  <sheetViews>
    <sheetView showGridLines="0" zoomScale="80" zoomScaleNormal="80" zoomScalePageLayoutView="0" workbookViewId="0" topLeftCell="A28">
      <selection activeCell="A49" sqref="A49"/>
    </sheetView>
  </sheetViews>
  <sheetFormatPr defaultColWidth="8.00390625" defaultRowHeight="15"/>
  <cols>
    <col min="1" max="1" width="19.57421875" style="118" customWidth="1"/>
    <col min="2" max="2" width="9.421875" style="118" bestFit="1" customWidth="1"/>
    <col min="3" max="3" width="10.7109375" style="118" customWidth="1"/>
    <col min="4" max="4" width="8.00390625" style="118" bestFit="1" customWidth="1"/>
    <col min="5" max="5" width="10.8515625" style="118" customWidth="1"/>
    <col min="6" max="6" width="11.140625" style="118" customWidth="1"/>
    <col min="7" max="7" width="10.00390625" style="118" bestFit="1" customWidth="1"/>
    <col min="8" max="8" width="10.421875" style="118" customWidth="1"/>
    <col min="9" max="9" width="10.8515625" style="118" customWidth="1"/>
    <col min="10" max="10" width="8.57421875" style="118" customWidth="1"/>
    <col min="11" max="11" width="9.7109375" style="118" bestFit="1" customWidth="1"/>
    <col min="12" max="12" width="11.00390625" style="118" customWidth="1"/>
    <col min="13" max="13" width="10.57421875" style="118" bestFit="1" customWidth="1"/>
    <col min="14" max="14" width="12.421875" style="118" customWidth="1"/>
    <col min="15" max="15" width="11.140625" style="118" bestFit="1" customWidth="1"/>
    <col min="16" max="16" width="10.00390625" style="118" customWidth="1"/>
    <col min="17" max="17" width="10.8515625" style="118" customWidth="1"/>
    <col min="18" max="18" width="12.421875" style="118" customWidth="1"/>
    <col min="19" max="19" width="11.28125" style="118" bestFit="1" customWidth="1"/>
    <col min="20" max="21" width="12.421875" style="118" customWidth="1"/>
    <col min="22" max="22" width="10.8515625" style="118" customWidth="1"/>
    <col min="23" max="23" width="11.00390625" style="118" customWidth="1"/>
    <col min="24" max="24" width="12.7109375" style="118" bestFit="1" customWidth="1"/>
    <col min="25" max="25" width="9.8515625" style="118" bestFit="1" customWidth="1"/>
    <col min="26" max="16384" width="8.00390625" style="118" customWidth="1"/>
  </cols>
  <sheetData>
    <row r="1" spans="24:25" ht="18.75" thickBot="1">
      <c r="X1" s="570" t="s">
        <v>27</v>
      </c>
      <c r="Y1" s="571"/>
    </row>
    <row r="2" ht="5.25" customHeight="1" thickBot="1"/>
    <row r="3" spans="1:25" ht="24.75" customHeight="1" thickTop="1">
      <c r="A3" s="628" t="s">
        <v>63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30"/>
    </row>
    <row r="4" spans="1:25" ht="21" customHeight="1" thickBot="1">
      <c r="A4" s="639" t="s">
        <v>62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1"/>
    </row>
    <row r="5" spans="1:25" s="242" customFormat="1" ht="17.25" customHeight="1" thickBot="1" thickTop="1">
      <c r="A5" s="575" t="s">
        <v>61</v>
      </c>
      <c r="B5" s="645" t="s">
        <v>35</v>
      </c>
      <c r="C5" s="646"/>
      <c r="D5" s="646"/>
      <c r="E5" s="646"/>
      <c r="F5" s="646"/>
      <c r="G5" s="646"/>
      <c r="H5" s="646"/>
      <c r="I5" s="646"/>
      <c r="J5" s="647"/>
      <c r="K5" s="647"/>
      <c r="L5" s="647"/>
      <c r="M5" s="648"/>
      <c r="N5" s="645" t="s">
        <v>34</v>
      </c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9"/>
    </row>
    <row r="6" spans="1:25" s="158" customFormat="1" ht="26.25" customHeight="1">
      <c r="A6" s="576"/>
      <c r="B6" s="634" t="s">
        <v>150</v>
      </c>
      <c r="C6" s="635"/>
      <c r="D6" s="635"/>
      <c r="E6" s="635"/>
      <c r="F6" s="635"/>
      <c r="G6" s="631" t="s">
        <v>33</v>
      </c>
      <c r="H6" s="634" t="s">
        <v>151</v>
      </c>
      <c r="I6" s="635"/>
      <c r="J6" s="635"/>
      <c r="K6" s="635"/>
      <c r="L6" s="635"/>
      <c r="M6" s="642" t="s">
        <v>32</v>
      </c>
      <c r="N6" s="634" t="s">
        <v>152</v>
      </c>
      <c r="O6" s="635"/>
      <c r="P6" s="635"/>
      <c r="Q6" s="635"/>
      <c r="R6" s="635"/>
      <c r="S6" s="631" t="s">
        <v>33</v>
      </c>
      <c r="T6" s="634" t="s">
        <v>153</v>
      </c>
      <c r="U6" s="635"/>
      <c r="V6" s="635"/>
      <c r="W6" s="635"/>
      <c r="X6" s="635"/>
      <c r="Y6" s="636" t="s">
        <v>32</v>
      </c>
    </row>
    <row r="7" spans="1:25" s="158" customFormat="1" ht="26.25" customHeight="1">
      <c r="A7" s="577"/>
      <c r="B7" s="623" t="s">
        <v>21</v>
      </c>
      <c r="C7" s="624"/>
      <c r="D7" s="625" t="s">
        <v>20</v>
      </c>
      <c r="E7" s="624"/>
      <c r="F7" s="626" t="s">
        <v>16</v>
      </c>
      <c r="G7" s="632"/>
      <c r="H7" s="623" t="s">
        <v>21</v>
      </c>
      <c r="I7" s="624"/>
      <c r="J7" s="625" t="s">
        <v>20</v>
      </c>
      <c r="K7" s="624"/>
      <c r="L7" s="626" t="s">
        <v>16</v>
      </c>
      <c r="M7" s="643"/>
      <c r="N7" s="623" t="s">
        <v>21</v>
      </c>
      <c r="O7" s="624"/>
      <c r="P7" s="625" t="s">
        <v>20</v>
      </c>
      <c r="Q7" s="624"/>
      <c r="R7" s="626" t="s">
        <v>16</v>
      </c>
      <c r="S7" s="632"/>
      <c r="T7" s="623" t="s">
        <v>21</v>
      </c>
      <c r="U7" s="624"/>
      <c r="V7" s="625" t="s">
        <v>20</v>
      </c>
      <c r="W7" s="624"/>
      <c r="X7" s="626" t="s">
        <v>16</v>
      </c>
      <c r="Y7" s="637"/>
    </row>
    <row r="8" spans="1:25" s="238" customFormat="1" ht="27" thickBot="1">
      <c r="A8" s="578"/>
      <c r="B8" s="241" t="s">
        <v>18</v>
      </c>
      <c r="C8" s="239" t="s">
        <v>17</v>
      </c>
      <c r="D8" s="240" t="s">
        <v>18</v>
      </c>
      <c r="E8" s="239" t="s">
        <v>17</v>
      </c>
      <c r="F8" s="627"/>
      <c r="G8" s="633"/>
      <c r="H8" s="241" t="s">
        <v>18</v>
      </c>
      <c r="I8" s="239" t="s">
        <v>17</v>
      </c>
      <c r="J8" s="240" t="s">
        <v>18</v>
      </c>
      <c r="K8" s="239" t="s">
        <v>17</v>
      </c>
      <c r="L8" s="627"/>
      <c r="M8" s="644"/>
      <c r="N8" s="241" t="s">
        <v>18</v>
      </c>
      <c r="O8" s="239" t="s">
        <v>17</v>
      </c>
      <c r="P8" s="240" t="s">
        <v>18</v>
      </c>
      <c r="Q8" s="239" t="s">
        <v>17</v>
      </c>
      <c r="R8" s="627"/>
      <c r="S8" s="633"/>
      <c r="T8" s="241" t="s">
        <v>18</v>
      </c>
      <c r="U8" s="239" t="s">
        <v>17</v>
      </c>
      <c r="V8" s="240" t="s">
        <v>18</v>
      </c>
      <c r="W8" s="239" t="s">
        <v>17</v>
      </c>
      <c r="X8" s="627"/>
      <c r="Y8" s="638"/>
    </row>
    <row r="9" spans="1:25" s="147" customFormat="1" ht="18" customHeight="1" thickBot="1" thickTop="1">
      <c r="A9" s="278" t="s">
        <v>23</v>
      </c>
      <c r="B9" s="275">
        <f>B10+B14+B25+B34+B44+B48</f>
        <v>449292</v>
      </c>
      <c r="C9" s="274">
        <f>C10+C14+C25+C34+C44+C48</f>
        <v>416271</v>
      </c>
      <c r="D9" s="273">
        <f>D10+D14+D25+D34+D44+D48</f>
        <v>5461</v>
      </c>
      <c r="E9" s="272">
        <f>E10+E14+E25+E34+E44+E48</f>
        <v>5821</v>
      </c>
      <c r="F9" s="271">
        <f aca="true" t="shared" si="0" ref="F9:F48">SUM(B9:E9)</f>
        <v>876845</v>
      </c>
      <c r="G9" s="276">
        <f aca="true" t="shared" si="1" ref="G9:G48">F9/$F$9</f>
        <v>1</v>
      </c>
      <c r="H9" s="275">
        <f>H10+H14+H25+H34+H44+H48</f>
        <v>430556</v>
      </c>
      <c r="I9" s="274">
        <f>I10+I14+I25+I34+I44+I48</f>
        <v>401864</v>
      </c>
      <c r="J9" s="273">
        <f>J10+J14+J25+J34+J44+J48</f>
        <v>3061</v>
      </c>
      <c r="K9" s="272">
        <f>K10+K14+K25+K34+K44+K48</f>
        <v>3059</v>
      </c>
      <c r="L9" s="271">
        <f aca="true" t="shared" si="2" ref="L9:L48">SUM(H9:K9)</f>
        <v>838540</v>
      </c>
      <c r="M9" s="277">
        <f aca="true" t="shared" si="3" ref="M9:M48">IF(ISERROR(F9/L9-1),"         /0",(F9/L9-1))</f>
        <v>0.04568058768812455</v>
      </c>
      <c r="N9" s="275">
        <f>N10+N14+N25+N34+N44+N48</f>
        <v>4076643</v>
      </c>
      <c r="O9" s="274">
        <f>O10+O14+O25+O34+O44+O48</f>
        <v>3954989</v>
      </c>
      <c r="P9" s="273">
        <f>P10+P14+P25+P34+P44+P48</f>
        <v>38352</v>
      </c>
      <c r="Q9" s="272">
        <f>Q10+Q14+Q25+Q34+Q44+Q48</f>
        <v>41985</v>
      </c>
      <c r="R9" s="271">
        <f aca="true" t="shared" si="4" ref="R9:R48">SUM(N9:Q9)</f>
        <v>8111969</v>
      </c>
      <c r="S9" s="276">
        <f aca="true" t="shared" si="5" ref="S9:S48">R9/$R$9</f>
        <v>1</v>
      </c>
      <c r="T9" s="275">
        <f>T10+T14+T25+T34+T44+T48</f>
        <v>3664357</v>
      </c>
      <c r="U9" s="274">
        <f>U10+U14+U25+U34+U44+U48</f>
        <v>3548789</v>
      </c>
      <c r="V9" s="273">
        <f>V10+V14+V25+V34+V44+V48</f>
        <v>33187</v>
      </c>
      <c r="W9" s="272">
        <f>W10+W14+W25+W34+W44+W48</f>
        <v>30972</v>
      </c>
      <c r="X9" s="271">
        <f aca="true" t="shared" si="6" ref="X9:X48">SUM(T9:W9)</f>
        <v>7277305</v>
      </c>
      <c r="Y9" s="270">
        <f>IF(ISERROR(R9/X9-1),"         /0",(R9/X9-1))</f>
        <v>0.11469410722788176</v>
      </c>
    </row>
    <row r="10" spans="1:25" s="255" customFormat="1" ht="19.5" customHeight="1">
      <c r="A10" s="264" t="s">
        <v>58</v>
      </c>
      <c r="B10" s="261">
        <f>SUM(B11:B13)</f>
        <v>129996</v>
      </c>
      <c r="C10" s="260">
        <f>SUM(C11:C13)</f>
        <v>117506</v>
      </c>
      <c r="D10" s="259">
        <f>SUM(D11:D13)</f>
        <v>0</v>
      </c>
      <c r="E10" s="258">
        <f>SUM(E11:E13)</f>
        <v>0</v>
      </c>
      <c r="F10" s="257">
        <f t="shared" si="0"/>
        <v>247502</v>
      </c>
      <c r="G10" s="262">
        <f t="shared" si="1"/>
        <v>0.2822642542296529</v>
      </c>
      <c r="H10" s="261">
        <f>SUM(H11:H13)</f>
        <v>120860</v>
      </c>
      <c r="I10" s="260">
        <f>SUM(I11:I13)</f>
        <v>112925</v>
      </c>
      <c r="J10" s="259">
        <f>SUM(J11:J13)</f>
        <v>13</v>
      </c>
      <c r="K10" s="258">
        <f>SUM(K11:K13)</f>
        <v>8</v>
      </c>
      <c r="L10" s="257">
        <f t="shared" si="2"/>
        <v>233806</v>
      </c>
      <c r="M10" s="263">
        <f t="shared" si="3"/>
        <v>0.05857847959419349</v>
      </c>
      <c r="N10" s="261">
        <f>SUM(N11:N13)</f>
        <v>1233060</v>
      </c>
      <c r="O10" s="260">
        <f>SUM(O11:O13)</f>
        <v>1206568</v>
      </c>
      <c r="P10" s="259">
        <f>SUM(P11:P13)</f>
        <v>544</v>
      </c>
      <c r="Q10" s="258">
        <f>SUM(Q11:Q13)</f>
        <v>265</v>
      </c>
      <c r="R10" s="257">
        <f t="shared" si="4"/>
        <v>2440437</v>
      </c>
      <c r="S10" s="262">
        <f t="shared" si="5"/>
        <v>0.3008439751187412</v>
      </c>
      <c r="T10" s="261">
        <f>SUM(T11:T13)</f>
        <v>1146288</v>
      </c>
      <c r="U10" s="260">
        <f>SUM(U11:U13)</f>
        <v>1139322</v>
      </c>
      <c r="V10" s="259">
        <f>SUM(V11:V13)</f>
        <v>2100</v>
      </c>
      <c r="W10" s="258">
        <f>SUM(W11:W13)</f>
        <v>440</v>
      </c>
      <c r="X10" s="257">
        <f t="shared" si="6"/>
        <v>2288150</v>
      </c>
      <c r="Y10" s="360">
        <f aca="true" t="shared" si="7" ref="Y10:Y48">IF(ISERROR(R10/X10-1),"         /0",IF(R10/X10&gt;5,"  *  ",(R10/X10-1)))</f>
        <v>0.06655464021152468</v>
      </c>
    </row>
    <row r="11" spans="1:25" ht="19.5" customHeight="1">
      <c r="A11" s="207" t="s">
        <v>345</v>
      </c>
      <c r="B11" s="205">
        <v>124932</v>
      </c>
      <c r="C11" s="202">
        <v>113424</v>
      </c>
      <c r="D11" s="201">
        <v>0</v>
      </c>
      <c r="E11" s="253">
        <v>0</v>
      </c>
      <c r="F11" s="252">
        <f t="shared" si="0"/>
        <v>238356</v>
      </c>
      <c r="G11" s="204">
        <f t="shared" si="1"/>
        <v>0.27183367641943557</v>
      </c>
      <c r="H11" s="205">
        <v>115906</v>
      </c>
      <c r="I11" s="202">
        <v>108874</v>
      </c>
      <c r="J11" s="201">
        <v>13</v>
      </c>
      <c r="K11" s="253">
        <v>8</v>
      </c>
      <c r="L11" s="252">
        <f t="shared" si="2"/>
        <v>224801</v>
      </c>
      <c r="M11" s="206">
        <f t="shared" si="3"/>
        <v>0.06029777447609219</v>
      </c>
      <c r="N11" s="205">
        <v>1180232</v>
      </c>
      <c r="O11" s="202">
        <v>1160249</v>
      </c>
      <c r="P11" s="201">
        <v>544</v>
      </c>
      <c r="Q11" s="253">
        <v>265</v>
      </c>
      <c r="R11" s="252">
        <f t="shared" si="4"/>
        <v>2341290</v>
      </c>
      <c r="S11" s="204">
        <f t="shared" si="5"/>
        <v>0.288621665097586</v>
      </c>
      <c r="T11" s="203">
        <v>1095858</v>
      </c>
      <c r="U11" s="202">
        <v>1098191</v>
      </c>
      <c r="V11" s="201">
        <v>1955</v>
      </c>
      <c r="W11" s="253">
        <v>297</v>
      </c>
      <c r="X11" s="252">
        <f t="shared" si="6"/>
        <v>2196301</v>
      </c>
      <c r="Y11" s="200">
        <f t="shared" si="7"/>
        <v>0.0660150862746045</v>
      </c>
    </row>
    <row r="12" spans="1:25" ht="19.5" customHeight="1">
      <c r="A12" s="207" t="s">
        <v>346</v>
      </c>
      <c r="B12" s="205">
        <v>3324</v>
      </c>
      <c r="C12" s="202">
        <v>2496</v>
      </c>
      <c r="D12" s="201">
        <v>0</v>
      </c>
      <c r="E12" s="253">
        <v>0</v>
      </c>
      <c r="F12" s="252">
        <f t="shared" si="0"/>
        <v>5820</v>
      </c>
      <c r="G12" s="204">
        <f t="shared" si="1"/>
        <v>0.006637433069698749</v>
      </c>
      <c r="H12" s="205">
        <v>3665</v>
      </c>
      <c r="I12" s="202">
        <v>2858</v>
      </c>
      <c r="J12" s="201"/>
      <c r="K12" s="253"/>
      <c r="L12" s="252">
        <f t="shared" si="2"/>
        <v>6523</v>
      </c>
      <c r="M12" s="206">
        <f t="shared" si="3"/>
        <v>-0.1077724973171853</v>
      </c>
      <c r="N12" s="205">
        <v>36996</v>
      </c>
      <c r="O12" s="202">
        <v>30301</v>
      </c>
      <c r="P12" s="201"/>
      <c r="Q12" s="253"/>
      <c r="R12" s="252">
        <f t="shared" si="4"/>
        <v>67297</v>
      </c>
      <c r="S12" s="204">
        <f t="shared" si="5"/>
        <v>0.008296012965532782</v>
      </c>
      <c r="T12" s="203">
        <v>39323</v>
      </c>
      <c r="U12" s="202">
        <v>30434</v>
      </c>
      <c r="V12" s="201"/>
      <c r="W12" s="253"/>
      <c r="X12" s="252">
        <f t="shared" si="6"/>
        <v>69757</v>
      </c>
      <c r="Y12" s="200">
        <f t="shared" si="7"/>
        <v>-0.035265278036612835</v>
      </c>
    </row>
    <row r="13" spans="1:25" ht="19.5" customHeight="1" thickBot="1">
      <c r="A13" s="230" t="s">
        <v>347</v>
      </c>
      <c r="B13" s="227">
        <v>1740</v>
      </c>
      <c r="C13" s="226">
        <v>1586</v>
      </c>
      <c r="D13" s="225">
        <v>0</v>
      </c>
      <c r="E13" s="268">
        <v>0</v>
      </c>
      <c r="F13" s="267">
        <f t="shared" si="0"/>
        <v>3326</v>
      </c>
      <c r="G13" s="228">
        <f t="shared" si="1"/>
        <v>0.0037931447405185636</v>
      </c>
      <c r="H13" s="227">
        <v>1289</v>
      </c>
      <c r="I13" s="226">
        <v>1193</v>
      </c>
      <c r="J13" s="225"/>
      <c r="K13" s="268"/>
      <c r="L13" s="267">
        <f t="shared" si="2"/>
        <v>2482</v>
      </c>
      <c r="M13" s="206">
        <f t="shared" si="3"/>
        <v>0.34004834810636586</v>
      </c>
      <c r="N13" s="227">
        <v>15832</v>
      </c>
      <c r="O13" s="226">
        <v>16018</v>
      </c>
      <c r="P13" s="225"/>
      <c r="Q13" s="268"/>
      <c r="R13" s="267">
        <f t="shared" si="4"/>
        <v>31850</v>
      </c>
      <c r="S13" s="228">
        <f t="shared" si="5"/>
        <v>0.003926297055622377</v>
      </c>
      <c r="T13" s="269">
        <v>11107</v>
      </c>
      <c r="U13" s="226">
        <v>10697</v>
      </c>
      <c r="V13" s="225">
        <v>145</v>
      </c>
      <c r="W13" s="268">
        <v>143</v>
      </c>
      <c r="X13" s="267">
        <f t="shared" si="6"/>
        <v>22092</v>
      </c>
      <c r="Y13" s="224">
        <f t="shared" si="7"/>
        <v>0.4416983523447402</v>
      </c>
    </row>
    <row r="14" spans="1:25" s="255" customFormat="1" ht="19.5" customHeight="1">
      <c r="A14" s="264" t="s">
        <v>57</v>
      </c>
      <c r="B14" s="261">
        <f>SUM(B15:B24)</f>
        <v>117832</v>
      </c>
      <c r="C14" s="260">
        <f>SUM(C15:C24)</f>
        <v>116492</v>
      </c>
      <c r="D14" s="259">
        <f>SUM(D15:D24)</f>
        <v>3835</v>
      </c>
      <c r="E14" s="258">
        <f>SUM(E15:E24)</f>
        <v>4305</v>
      </c>
      <c r="F14" s="257">
        <f t="shared" si="0"/>
        <v>242464</v>
      </c>
      <c r="G14" s="262">
        <f t="shared" si="1"/>
        <v>0.27651865495041883</v>
      </c>
      <c r="H14" s="261">
        <f>SUM(H15:H24)</f>
        <v>121194</v>
      </c>
      <c r="I14" s="260">
        <f>SUM(I15:I24)</f>
        <v>118982</v>
      </c>
      <c r="J14" s="259">
        <f>SUM(J15:J24)</f>
        <v>32</v>
      </c>
      <c r="K14" s="258">
        <f>SUM(K15:K24)</f>
        <v>103</v>
      </c>
      <c r="L14" s="257">
        <f t="shared" si="2"/>
        <v>240311</v>
      </c>
      <c r="M14" s="263">
        <f t="shared" si="3"/>
        <v>0.008959223672657446</v>
      </c>
      <c r="N14" s="261">
        <f>SUM(N15:N24)</f>
        <v>1050388</v>
      </c>
      <c r="O14" s="260">
        <f>SUM(O15:O24)</f>
        <v>1045726</v>
      </c>
      <c r="P14" s="259">
        <f>SUM(P15:P24)</f>
        <v>9838</v>
      </c>
      <c r="Q14" s="258">
        <f>SUM(Q15:Q24)</f>
        <v>12758</v>
      </c>
      <c r="R14" s="257">
        <f t="shared" si="4"/>
        <v>2118710</v>
      </c>
      <c r="S14" s="262">
        <f t="shared" si="5"/>
        <v>0.2611831973223764</v>
      </c>
      <c r="T14" s="261">
        <f>SUM(T15:T24)</f>
        <v>987276</v>
      </c>
      <c r="U14" s="260">
        <f>SUM(U15:U24)</f>
        <v>976509</v>
      </c>
      <c r="V14" s="259">
        <f>SUM(V15:V24)</f>
        <v>1216</v>
      </c>
      <c r="W14" s="258">
        <f>SUM(W15:W24)</f>
        <v>1460</v>
      </c>
      <c r="X14" s="257">
        <f t="shared" si="6"/>
        <v>1966461</v>
      </c>
      <c r="Y14" s="256">
        <f t="shared" si="7"/>
        <v>0.07742284235486996</v>
      </c>
    </row>
    <row r="15" spans="1:25" ht="19.5" customHeight="1">
      <c r="A15" s="222" t="s">
        <v>348</v>
      </c>
      <c r="B15" s="219">
        <v>31638</v>
      </c>
      <c r="C15" s="217">
        <v>31617</v>
      </c>
      <c r="D15" s="218">
        <v>0</v>
      </c>
      <c r="E15" s="265">
        <v>0</v>
      </c>
      <c r="F15" s="266">
        <f t="shared" si="0"/>
        <v>63255</v>
      </c>
      <c r="G15" s="220">
        <f t="shared" si="1"/>
        <v>0.07213931766731863</v>
      </c>
      <c r="H15" s="219">
        <v>27623</v>
      </c>
      <c r="I15" s="217">
        <v>28199</v>
      </c>
      <c r="J15" s="218">
        <v>0</v>
      </c>
      <c r="K15" s="265"/>
      <c r="L15" s="266">
        <f t="shared" si="2"/>
        <v>55822</v>
      </c>
      <c r="M15" s="206">
        <f t="shared" si="3"/>
        <v>0.13315538676507477</v>
      </c>
      <c r="N15" s="219">
        <v>273746</v>
      </c>
      <c r="O15" s="217">
        <v>270306</v>
      </c>
      <c r="P15" s="218">
        <v>52</v>
      </c>
      <c r="Q15" s="265">
        <v>63</v>
      </c>
      <c r="R15" s="266">
        <f t="shared" si="4"/>
        <v>544167</v>
      </c>
      <c r="S15" s="220">
        <f t="shared" si="5"/>
        <v>0.0670819871229784</v>
      </c>
      <c r="T15" s="223">
        <v>263488</v>
      </c>
      <c r="U15" s="217">
        <v>259609</v>
      </c>
      <c r="V15" s="218">
        <v>29</v>
      </c>
      <c r="W15" s="265">
        <v>29</v>
      </c>
      <c r="X15" s="266">
        <f t="shared" si="6"/>
        <v>523155</v>
      </c>
      <c r="Y15" s="216">
        <f t="shared" si="7"/>
        <v>0.04016400493161676</v>
      </c>
    </row>
    <row r="16" spans="1:25" ht="19.5" customHeight="1">
      <c r="A16" s="222" t="s">
        <v>349</v>
      </c>
      <c r="B16" s="219">
        <v>25885</v>
      </c>
      <c r="C16" s="217">
        <v>24900</v>
      </c>
      <c r="D16" s="218">
        <v>10</v>
      </c>
      <c r="E16" s="265">
        <v>12</v>
      </c>
      <c r="F16" s="266">
        <f t="shared" si="0"/>
        <v>50807</v>
      </c>
      <c r="G16" s="220">
        <f t="shared" si="1"/>
        <v>0.05794296597460213</v>
      </c>
      <c r="H16" s="219">
        <v>28819</v>
      </c>
      <c r="I16" s="217">
        <v>27758</v>
      </c>
      <c r="J16" s="218">
        <v>3</v>
      </c>
      <c r="K16" s="265">
        <v>2</v>
      </c>
      <c r="L16" s="266">
        <f t="shared" si="2"/>
        <v>56582</v>
      </c>
      <c r="M16" s="206">
        <f t="shared" si="3"/>
        <v>-0.10206426071895658</v>
      </c>
      <c r="N16" s="219">
        <v>255698</v>
      </c>
      <c r="O16" s="217">
        <v>251833</v>
      </c>
      <c r="P16" s="218">
        <v>228</v>
      </c>
      <c r="Q16" s="265">
        <v>44</v>
      </c>
      <c r="R16" s="266">
        <f t="shared" si="4"/>
        <v>507803</v>
      </c>
      <c r="S16" s="220">
        <f t="shared" si="5"/>
        <v>0.06259922837476327</v>
      </c>
      <c r="T16" s="223">
        <v>230500</v>
      </c>
      <c r="U16" s="217">
        <v>225597</v>
      </c>
      <c r="V16" s="218">
        <v>185</v>
      </c>
      <c r="W16" s="265">
        <v>169</v>
      </c>
      <c r="X16" s="266">
        <f t="shared" si="6"/>
        <v>456451</v>
      </c>
      <c r="Y16" s="216">
        <f t="shared" si="7"/>
        <v>0.11250276590477393</v>
      </c>
    </row>
    <row r="17" spans="1:25" ht="19.5" customHeight="1">
      <c r="A17" s="222" t="s">
        <v>350</v>
      </c>
      <c r="B17" s="219">
        <v>12996</v>
      </c>
      <c r="C17" s="217">
        <v>13451</v>
      </c>
      <c r="D17" s="218">
        <v>3823</v>
      </c>
      <c r="E17" s="265">
        <v>4291</v>
      </c>
      <c r="F17" s="266">
        <f t="shared" si="0"/>
        <v>34561</v>
      </c>
      <c r="G17" s="220">
        <f t="shared" si="1"/>
        <v>0.039415176000319324</v>
      </c>
      <c r="H17" s="219">
        <v>10585</v>
      </c>
      <c r="I17" s="217">
        <v>9541</v>
      </c>
      <c r="J17" s="218">
        <v>21</v>
      </c>
      <c r="K17" s="265">
        <v>101</v>
      </c>
      <c r="L17" s="266">
        <f t="shared" si="2"/>
        <v>20248</v>
      </c>
      <c r="M17" s="206">
        <f t="shared" si="3"/>
        <v>0.7068846305807981</v>
      </c>
      <c r="N17" s="219">
        <v>90010</v>
      </c>
      <c r="O17" s="217">
        <v>98144</v>
      </c>
      <c r="P17" s="218">
        <v>9099</v>
      </c>
      <c r="Q17" s="265">
        <v>12025</v>
      </c>
      <c r="R17" s="266">
        <f t="shared" si="4"/>
        <v>209278</v>
      </c>
      <c r="S17" s="220">
        <f t="shared" si="5"/>
        <v>0.025798668609310516</v>
      </c>
      <c r="T17" s="223">
        <v>113714</v>
      </c>
      <c r="U17" s="217">
        <v>115494</v>
      </c>
      <c r="V17" s="218">
        <v>122</v>
      </c>
      <c r="W17" s="265">
        <v>132</v>
      </c>
      <c r="X17" s="266">
        <f t="shared" si="6"/>
        <v>229462</v>
      </c>
      <c r="Y17" s="216">
        <f t="shared" si="7"/>
        <v>-0.08796227697832326</v>
      </c>
    </row>
    <row r="18" spans="1:25" ht="19.5" customHeight="1">
      <c r="A18" s="222" t="s">
        <v>351</v>
      </c>
      <c r="B18" s="219">
        <v>16526</v>
      </c>
      <c r="C18" s="217">
        <v>16573</v>
      </c>
      <c r="D18" s="218">
        <v>2</v>
      </c>
      <c r="E18" s="265">
        <v>2</v>
      </c>
      <c r="F18" s="266">
        <f>SUM(B18:E18)</f>
        <v>33103</v>
      </c>
      <c r="G18" s="220">
        <f>F18/$F$9</f>
        <v>0.03775239637564222</v>
      </c>
      <c r="H18" s="219">
        <v>17148</v>
      </c>
      <c r="I18" s="217">
        <v>17354</v>
      </c>
      <c r="J18" s="218">
        <v>7</v>
      </c>
      <c r="K18" s="265"/>
      <c r="L18" s="266">
        <f>SUM(H18:K18)</f>
        <v>34509</v>
      </c>
      <c r="M18" s="206">
        <f>IF(ISERROR(F18/L18-1),"         /0",(F18/L18-1))</f>
        <v>-0.04074299458112374</v>
      </c>
      <c r="N18" s="219">
        <v>148416</v>
      </c>
      <c r="O18" s="217">
        <v>146187</v>
      </c>
      <c r="P18" s="218">
        <v>12</v>
      </c>
      <c r="Q18" s="265">
        <v>5</v>
      </c>
      <c r="R18" s="266">
        <f>SUM(N18:Q18)</f>
        <v>294620</v>
      </c>
      <c r="S18" s="220">
        <f>R18/$R$9</f>
        <v>0.03631917232425321</v>
      </c>
      <c r="T18" s="223">
        <v>143257</v>
      </c>
      <c r="U18" s="217">
        <v>139770</v>
      </c>
      <c r="V18" s="218">
        <v>760</v>
      </c>
      <c r="W18" s="265">
        <v>1112</v>
      </c>
      <c r="X18" s="266">
        <f>SUM(T18:W18)</f>
        <v>284899</v>
      </c>
      <c r="Y18" s="216">
        <f>IF(ISERROR(R18/X18-1),"         /0",IF(R18/X18&gt;5,"  *  ",(R18/X18-1)))</f>
        <v>0.03412086388509605</v>
      </c>
    </row>
    <row r="19" spans="1:25" ht="19.5" customHeight="1">
      <c r="A19" s="222" t="s">
        <v>352</v>
      </c>
      <c r="B19" s="219">
        <v>15788</v>
      </c>
      <c r="C19" s="217">
        <v>14291</v>
      </c>
      <c r="D19" s="218">
        <v>0</v>
      </c>
      <c r="E19" s="265">
        <v>0</v>
      </c>
      <c r="F19" s="266">
        <f>SUM(B19:E19)</f>
        <v>30079</v>
      </c>
      <c r="G19" s="220">
        <f>F19/$F$9</f>
        <v>0.03430366826520081</v>
      </c>
      <c r="H19" s="219">
        <v>24709</v>
      </c>
      <c r="I19" s="217">
        <v>22866</v>
      </c>
      <c r="J19" s="218"/>
      <c r="K19" s="265"/>
      <c r="L19" s="266">
        <f>SUM(H19:K19)</f>
        <v>47575</v>
      </c>
      <c r="M19" s="206">
        <f>IF(ISERROR(F19/L19-1),"         /0",(F19/L19-1))</f>
        <v>-0.36775617446137676</v>
      </c>
      <c r="N19" s="219">
        <v>158983</v>
      </c>
      <c r="O19" s="217">
        <v>149052</v>
      </c>
      <c r="P19" s="218">
        <v>401</v>
      </c>
      <c r="Q19" s="265">
        <v>621</v>
      </c>
      <c r="R19" s="266">
        <f>SUM(N19:Q19)</f>
        <v>309057</v>
      </c>
      <c r="S19" s="220">
        <f>R19/$R$9</f>
        <v>0.03809888819841397</v>
      </c>
      <c r="T19" s="223">
        <v>129600</v>
      </c>
      <c r="U19" s="217">
        <v>121304</v>
      </c>
      <c r="V19" s="218">
        <v>32</v>
      </c>
      <c r="W19" s="265">
        <v>3</v>
      </c>
      <c r="X19" s="266">
        <f>SUM(T19:W19)</f>
        <v>250939</v>
      </c>
      <c r="Y19" s="216">
        <f>IF(ISERROR(R19/X19-1),"         /0",IF(R19/X19&gt;5,"  *  ",(R19/X19-1)))</f>
        <v>0.23160210250299884</v>
      </c>
    </row>
    <row r="20" spans="1:25" ht="19.5" customHeight="1">
      <c r="A20" s="222" t="s">
        <v>353</v>
      </c>
      <c r="B20" s="219">
        <v>11608</v>
      </c>
      <c r="C20" s="217">
        <v>11608</v>
      </c>
      <c r="D20" s="218">
        <v>0</v>
      </c>
      <c r="E20" s="265">
        <v>0</v>
      </c>
      <c r="F20" s="266">
        <f>SUM(B20:E20)</f>
        <v>23216</v>
      </c>
      <c r="G20" s="220">
        <f>F20/$F$9</f>
        <v>0.026476743324076662</v>
      </c>
      <c r="H20" s="219">
        <v>9351</v>
      </c>
      <c r="I20" s="217">
        <v>9990</v>
      </c>
      <c r="J20" s="218">
        <v>1</v>
      </c>
      <c r="K20" s="265"/>
      <c r="L20" s="266">
        <f>SUM(H20:K20)</f>
        <v>19342</v>
      </c>
      <c r="M20" s="206">
        <f>IF(ISERROR(F20/L20-1),"         /0",(F20/L20-1))</f>
        <v>0.2002895253851722</v>
      </c>
      <c r="N20" s="219">
        <v>96029</v>
      </c>
      <c r="O20" s="217">
        <v>99624</v>
      </c>
      <c r="P20" s="218">
        <v>45</v>
      </c>
      <c r="Q20" s="265">
        <v>0</v>
      </c>
      <c r="R20" s="266">
        <f>SUM(N20:Q20)</f>
        <v>195698</v>
      </c>
      <c r="S20" s="220">
        <f>R20/$R$9</f>
        <v>0.02412459909548471</v>
      </c>
      <c r="T20" s="223">
        <v>84041</v>
      </c>
      <c r="U20" s="217">
        <v>89402</v>
      </c>
      <c r="V20" s="218">
        <v>59</v>
      </c>
      <c r="W20" s="265">
        <v>0</v>
      </c>
      <c r="X20" s="266">
        <f>SUM(T20:W20)</f>
        <v>173502</v>
      </c>
      <c r="Y20" s="216">
        <f>IF(ISERROR(R20/X20-1),"         /0",IF(R20/X20&gt;5,"  *  ",(R20/X20-1)))</f>
        <v>0.12792936104482955</v>
      </c>
    </row>
    <row r="21" spans="1:25" ht="19.5" customHeight="1">
      <c r="A21" s="222" t="s">
        <v>354</v>
      </c>
      <c r="B21" s="219">
        <v>2216</v>
      </c>
      <c r="C21" s="217">
        <v>2630</v>
      </c>
      <c r="D21" s="218">
        <v>0</v>
      </c>
      <c r="E21" s="265">
        <v>0</v>
      </c>
      <c r="F21" s="266">
        <f t="shared" si="0"/>
        <v>4846</v>
      </c>
      <c r="G21" s="220">
        <f t="shared" si="1"/>
        <v>0.0055266324150790615</v>
      </c>
      <c r="H21" s="219">
        <v>1800</v>
      </c>
      <c r="I21" s="217">
        <v>1997</v>
      </c>
      <c r="J21" s="218"/>
      <c r="K21" s="265"/>
      <c r="L21" s="266">
        <f t="shared" si="2"/>
        <v>3797</v>
      </c>
      <c r="M21" s="206">
        <f t="shared" si="3"/>
        <v>0.2762707400579405</v>
      </c>
      <c r="N21" s="219">
        <v>18060</v>
      </c>
      <c r="O21" s="217">
        <v>19804</v>
      </c>
      <c r="P21" s="218">
        <v>1</v>
      </c>
      <c r="Q21" s="265">
        <v>0</v>
      </c>
      <c r="R21" s="266">
        <f t="shared" si="4"/>
        <v>37865</v>
      </c>
      <c r="S21" s="220">
        <f t="shared" si="5"/>
        <v>0.004667793972092349</v>
      </c>
      <c r="T21" s="223">
        <v>15408</v>
      </c>
      <c r="U21" s="217">
        <v>16795</v>
      </c>
      <c r="V21" s="218">
        <v>2</v>
      </c>
      <c r="W21" s="265">
        <v>7</v>
      </c>
      <c r="X21" s="266">
        <f t="shared" si="6"/>
        <v>32212</v>
      </c>
      <c r="Y21" s="216">
        <f t="shared" si="7"/>
        <v>0.17549360486775112</v>
      </c>
    </row>
    <row r="22" spans="1:25" ht="19.5" customHeight="1">
      <c r="A22" s="222" t="s">
        <v>355</v>
      </c>
      <c r="B22" s="219">
        <v>666</v>
      </c>
      <c r="C22" s="217">
        <v>829</v>
      </c>
      <c r="D22" s="218">
        <v>0</v>
      </c>
      <c r="E22" s="265">
        <v>0</v>
      </c>
      <c r="F22" s="266">
        <f t="shared" si="0"/>
        <v>1495</v>
      </c>
      <c r="G22" s="220">
        <f t="shared" si="1"/>
        <v>0.0017049763641236479</v>
      </c>
      <c r="H22" s="219">
        <v>676</v>
      </c>
      <c r="I22" s="217">
        <v>713</v>
      </c>
      <c r="J22" s="218"/>
      <c r="K22" s="265"/>
      <c r="L22" s="266">
        <f t="shared" si="2"/>
        <v>1389</v>
      </c>
      <c r="M22" s="206">
        <f t="shared" si="3"/>
        <v>0.076313894888409</v>
      </c>
      <c r="N22" s="219">
        <v>5270</v>
      </c>
      <c r="O22" s="217">
        <v>5665</v>
      </c>
      <c r="P22" s="218"/>
      <c r="Q22" s="265"/>
      <c r="R22" s="266">
        <f t="shared" si="4"/>
        <v>10935</v>
      </c>
      <c r="S22" s="220">
        <f t="shared" si="5"/>
        <v>0.0013480081099915447</v>
      </c>
      <c r="T22" s="223">
        <v>4371</v>
      </c>
      <c r="U22" s="217">
        <v>5304</v>
      </c>
      <c r="V22" s="218"/>
      <c r="W22" s="265">
        <v>0</v>
      </c>
      <c r="X22" s="266">
        <f t="shared" si="6"/>
        <v>9675</v>
      </c>
      <c r="Y22" s="216">
        <f t="shared" si="7"/>
        <v>0.13023255813953494</v>
      </c>
    </row>
    <row r="23" spans="1:25" ht="19.5" customHeight="1">
      <c r="A23" s="222" t="s">
        <v>356</v>
      </c>
      <c r="B23" s="219">
        <v>483</v>
      </c>
      <c r="C23" s="217">
        <v>587</v>
      </c>
      <c r="D23" s="218">
        <v>0</v>
      </c>
      <c r="E23" s="265">
        <v>0</v>
      </c>
      <c r="F23" s="266">
        <f>SUM(B23:E23)</f>
        <v>1070</v>
      </c>
      <c r="G23" s="220">
        <f>F23/$F$9</f>
        <v>0.0012202840866971927</v>
      </c>
      <c r="H23" s="219">
        <v>450</v>
      </c>
      <c r="I23" s="217">
        <v>563</v>
      </c>
      <c r="J23" s="218"/>
      <c r="K23" s="265"/>
      <c r="L23" s="266">
        <f>SUM(H23:K23)</f>
        <v>1013</v>
      </c>
      <c r="M23" s="206">
        <f>IF(ISERROR(F23/L23-1),"         /0",(F23/L23-1))</f>
        <v>0.05626850937808481</v>
      </c>
      <c r="N23" s="219">
        <v>4045</v>
      </c>
      <c r="O23" s="217">
        <v>5091</v>
      </c>
      <c r="P23" s="218"/>
      <c r="Q23" s="265">
        <v>0</v>
      </c>
      <c r="R23" s="266">
        <f>SUM(N23:Q23)</f>
        <v>9136</v>
      </c>
      <c r="S23" s="220">
        <f>R23/$R$9</f>
        <v>0.0011262370455311158</v>
      </c>
      <c r="T23" s="223">
        <v>2807</v>
      </c>
      <c r="U23" s="217">
        <v>3233</v>
      </c>
      <c r="V23" s="218">
        <v>10</v>
      </c>
      <c r="W23" s="265">
        <v>7</v>
      </c>
      <c r="X23" s="266">
        <f>SUM(T23:W23)</f>
        <v>6057</v>
      </c>
      <c r="Y23" s="216">
        <f>IF(ISERROR(R23/X23-1),"         /0",IF(R23/X23&gt;5,"  *  ",(R23/X23-1)))</f>
        <v>0.5083374607891695</v>
      </c>
    </row>
    <row r="24" spans="1:25" ht="19.5" customHeight="1" thickBot="1">
      <c r="A24" s="222" t="s">
        <v>53</v>
      </c>
      <c r="B24" s="219">
        <v>26</v>
      </c>
      <c r="C24" s="217">
        <v>6</v>
      </c>
      <c r="D24" s="218">
        <v>0</v>
      </c>
      <c r="E24" s="265">
        <v>0</v>
      </c>
      <c r="F24" s="266">
        <f t="shared" si="0"/>
        <v>32</v>
      </c>
      <c r="G24" s="220">
        <f t="shared" si="1"/>
        <v>3.649447735916838E-05</v>
      </c>
      <c r="H24" s="219">
        <v>33</v>
      </c>
      <c r="I24" s="217">
        <v>1</v>
      </c>
      <c r="J24" s="218"/>
      <c r="K24" s="265"/>
      <c r="L24" s="266">
        <f t="shared" si="2"/>
        <v>34</v>
      </c>
      <c r="M24" s="206">
        <f t="shared" si="3"/>
        <v>-0.05882352941176472</v>
      </c>
      <c r="N24" s="219">
        <v>131</v>
      </c>
      <c r="O24" s="217">
        <v>20</v>
      </c>
      <c r="P24" s="218"/>
      <c r="Q24" s="265"/>
      <c r="R24" s="266">
        <f t="shared" si="4"/>
        <v>151</v>
      </c>
      <c r="S24" s="220">
        <f t="shared" si="5"/>
        <v>1.8614469557267785E-05</v>
      </c>
      <c r="T24" s="223">
        <v>90</v>
      </c>
      <c r="U24" s="217">
        <v>1</v>
      </c>
      <c r="V24" s="218">
        <v>17</v>
      </c>
      <c r="W24" s="265">
        <v>1</v>
      </c>
      <c r="X24" s="266">
        <f t="shared" si="6"/>
        <v>109</v>
      </c>
      <c r="Y24" s="216">
        <f t="shared" si="7"/>
        <v>0.3853211009174311</v>
      </c>
    </row>
    <row r="25" spans="1:25" s="255" customFormat="1" ht="19.5" customHeight="1">
      <c r="A25" s="264" t="s">
        <v>56</v>
      </c>
      <c r="B25" s="261">
        <f>SUM(B26:B33)</f>
        <v>63535</v>
      </c>
      <c r="C25" s="260">
        <f>SUM(C26:C33)</f>
        <v>50712</v>
      </c>
      <c r="D25" s="259">
        <f>SUM(D26:D33)</f>
        <v>1</v>
      </c>
      <c r="E25" s="258">
        <f>SUM(E26:E33)</f>
        <v>0</v>
      </c>
      <c r="F25" s="257">
        <f t="shared" si="0"/>
        <v>114248</v>
      </c>
      <c r="G25" s="262">
        <f t="shared" si="1"/>
        <v>0.13029440779157092</v>
      </c>
      <c r="H25" s="261">
        <f>SUM(H26:H33)</f>
        <v>56726</v>
      </c>
      <c r="I25" s="260">
        <f>SUM(I26:I33)</f>
        <v>45426</v>
      </c>
      <c r="J25" s="259">
        <f>SUM(J26:J33)</f>
        <v>1</v>
      </c>
      <c r="K25" s="258">
        <f>SUM(K26:K33)</f>
        <v>2</v>
      </c>
      <c r="L25" s="257">
        <f t="shared" si="2"/>
        <v>102155</v>
      </c>
      <c r="M25" s="263">
        <f t="shared" si="3"/>
        <v>0.11837893397288424</v>
      </c>
      <c r="N25" s="261">
        <f>SUM(N26:N33)</f>
        <v>519344</v>
      </c>
      <c r="O25" s="260">
        <f>SUM(O26:O33)</f>
        <v>467385</v>
      </c>
      <c r="P25" s="259">
        <f>SUM(P26:P33)</f>
        <v>67</v>
      </c>
      <c r="Q25" s="258">
        <f>SUM(Q26:Q33)</f>
        <v>4</v>
      </c>
      <c r="R25" s="257">
        <f t="shared" si="4"/>
        <v>986800</v>
      </c>
      <c r="S25" s="262">
        <f t="shared" si="5"/>
        <v>0.12164740767623743</v>
      </c>
      <c r="T25" s="261">
        <f>SUM(T26:T33)</f>
        <v>448364</v>
      </c>
      <c r="U25" s="260">
        <f>SUM(U26:U33)</f>
        <v>404406</v>
      </c>
      <c r="V25" s="259">
        <f>SUM(V26:V33)</f>
        <v>107</v>
      </c>
      <c r="W25" s="258">
        <f>SUM(W26:W33)</f>
        <v>5</v>
      </c>
      <c r="X25" s="257">
        <f t="shared" si="6"/>
        <v>852882</v>
      </c>
      <c r="Y25" s="256">
        <f t="shared" si="7"/>
        <v>0.15701820415954382</v>
      </c>
    </row>
    <row r="26" spans="1:25" ht="19.5" customHeight="1">
      <c r="A26" s="222" t="s">
        <v>357</v>
      </c>
      <c r="B26" s="219">
        <v>35984</v>
      </c>
      <c r="C26" s="217">
        <v>29601</v>
      </c>
      <c r="D26" s="218">
        <v>1</v>
      </c>
      <c r="E26" s="265">
        <v>0</v>
      </c>
      <c r="F26" s="266">
        <f t="shared" si="0"/>
        <v>65586</v>
      </c>
      <c r="G26" s="220">
        <f t="shared" si="1"/>
        <v>0.07479771225245055</v>
      </c>
      <c r="H26" s="219">
        <v>34116</v>
      </c>
      <c r="I26" s="217">
        <v>29051</v>
      </c>
      <c r="J26" s="218">
        <v>1</v>
      </c>
      <c r="K26" s="265">
        <v>0</v>
      </c>
      <c r="L26" s="266">
        <f t="shared" si="2"/>
        <v>63168</v>
      </c>
      <c r="M26" s="206">
        <f t="shared" si="3"/>
        <v>0.03827887537993924</v>
      </c>
      <c r="N26" s="219">
        <v>307273</v>
      </c>
      <c r="O26" s="217">
        <v>273905</v>
      </c>
      <c r="P26" s="218">
        <v>58</v>
      </c>
      <c r="Q26" s="265">
        <v>0</v>
      </c>
      <c r="R26" s="266">
        <f t="shared" si="4"/>
        <v>581236</v>
      </c>
      <c r="S26" s="220">
        <f t="shared" si="5"/>
        <v>0.0716516544873384</v>
      </c>
      <c r="T26" s="219">
        <v>279228</v>
      </c>
      <c r="U26" s="217">
        <v>260134</v>
      </c>
      <c r="V26" s="218">
        <v>103</v>
      </c>
      <c r="W26" s="265">
        <v>0</v>
      </c>
      <c r="X26" s="252">
        <f t="shared" si="6"/>
        <v>539465</v>
      </c>
      <c r="Y26" s="216">
        <f t="shared" si="7"/>
        <v>0.07743041717256904</v>
      </c>
    </row>
    <row r="27" spans="1:25" ht="19.5" customHeight="1">
      <c r="A27" s="222" t="s">
        <v>358</v>
      </c>
      <c r="B27" s="219">
        <v>7072</v>
      </c>
      <c r="C27" s="217">
        <v>5338</v>
      </c>
      <c r="D27" s="218">
        <v>0</v>
      </c>
      <c r="E27" s="265">
        <v>0</v>
      </c>
      <c r="F27" s="266">
        <f aca="true" t="shared" si="8" ref="F27:F33">SUM(B27:E27)</f>
        <v>12410</v>
      </c>
      <c r="G27" s="220">
        <f aca="true" t="shared" si="9" ref="G27:G33">F27/$F$9</f>
        <v>0.014153014500852488</v>
      </c>
      <c r="H27" s="219">
        <v>4647</v>
      </c>
      <c r="I27" s="217">
        <v>3225</v>
      </c>
      <c r="J27" s="218"/>
      <c r="K27" s="265"/>
      <c r="L27" s="266">
        <f aca="true" t="shared" si="10" ref="L27:L33">SUM(H27:K27)</f>
        <v>7872</v>
      </c>
      <c r="M27" s="206">
        <f aca="true" t="shared" si="11" ref="M27:M33">IF(ISERROR(F27/L27-1),"         /0",(F27/L27-1))</f>
        <v>0.5764735772357723</v>
      </c>
      <c r="N27" s="219">
        <v>42900</v>
      </c>
      <c r="O27" s="217">
        <v>38015</v>
      </c>
      <c r="P27" s="218">
        <v>9</v>
      </c>
      <c r="Q27" s="265">
        <v>0</v>
      </c>
      <c r="R27" s="266">
        <f aca="true" t="shared" si="12" ref="R27:R33">SUM(N27:Q27)</f>
        <v>80924</v>
      </c>
      <c r="S27" s="220">
        <f aca="true" t="shared" si="13" ref="S27:S33">R27/$R$9</f>
        <v>0.009975876387101578</v>
      </c>
      <c r="T27" s="219">
        <v>18327</v>
      </c>
      <c r="U27" s="217">
        <v>10788</v>
      </c>
      <c r="V27" s="218"/>
      <c r="W27" s="265"/>
      <c r="X27" s="252">
        <f aca="true" t="shared" si="14" ref="X27:X33">SUM(T27:W27)</f>
        <v>29115</v>
      </c>
      <c r="Y27" s="216">
        <f aca="true" t="shared" si="15" ref="Y27:Y33">IF(ISERROR(R27/X27-1),"         /0",IF(R27/X27&gt;5,"  *  ",(R27/X27-1)))</f>
        <v>1.7794607590589044</v>
      </c>
    </row>
    <row r="28" spans="1:25" ht="19.5" customHeight="1">
      <c r="A28" s="222" t="s">
        <v>359</v>
      </c>
      <c r="B28" s="219">
        <v>6592</v>
      </c>
      <c r="C28" s="217">
        <v>5287</v>
      </c>
      <c r="D28" s="218">
        <v>0</v>
      </c>
      <c r="E28" s="265">
        <v>0</v>
      </c>
      <c r="F28" s="266">
        <f t="shared" si="8"/>
        <v>11879</v>
      </c>
      <c r="G28" s="220">
        <f t="shared" si="9"/>
        <v>0.013547434267173787</v>
      </c>
      <c r="H28" s="219">
        <v>9966</v>
      </c>
      <c r="I28" s="217">
        <v>7943</v>
      </c>
      <c r="J28" s="218"/>
      <c r="K28" s="265"/>
      <c r="L28" s="266">
        <f t="shared" si="10"/>
        <v>17909</v>
      </c>
      <c r="M28" s="206">
        <f t="shared" si="11"/>
        <v>-0.33670221676252166</v>
      </c>
      <c r="N28" s="219">
        <v>62542</v>
      </c>
      <c r="O28" s="217">
        <v>56963</v>
      </c>
      <c r="P28" s="218"/>
      <c r="Q28" s="265"/>
      <c r="R28" s="266">
        <f t="shared" si="12"/>
        <v>119505</v>
      </c>
      <c r="S28" s="220">
        <f t="shared" si="13"/>
        <v>0.014731934996299913</v>
      </c>
      <c r="T28" s="219">
        <v>75464</v>
      </c>
      <c r="U28" s="217">
        <v>68618</v>
      </c>
      <c r="V28" s="218"/>
      <c r="W28" s="265"/>
      <c r="X28" s="252">
        <f t="shared" si="14"/>
        <v>144082</v>
      </c>
      <c r="Y28" s="216">
        <f t="shared" si="15"/>
        <v>-0.170576477283769</v>
      </c>
    </row>
    <row r="29" spans="1:25" ht="19.5" customHeight="1">
      <c r="A29" s="222" t="s">
        <v>360</v>
      </c>
      <c r="B29" s="219">
        <v>4744</v>
      </c>
      <c r="C29" s="217">
        <v>3388</v>
      </c>
      <c r="D29" s="218">
        <v>0</v>
      </c>
      <c r="E29" s="265">
        <v>0</v>
      </c>
      <c r="F29" s="266">
        <f t="shared" si="8"/>
        <v>8132</v>
      </c>
      <c r="G29" s="220">
        <f t="shared" si="9"/>
        <v>0.009274159058898664</v>
      </c>
      <c r="H29" s="219">
        <v>5729</v>
      </c>
      <c r="I29" s="217">
        <v>4325</v>
      </c>
      <c r="J29" s="218"/>
      <c r="K29" s="265">
        <v>2</v>
      </c>
      <c r="L29" s="266">
        <f t="shared" si="10"/>
        <v>10056</v>
      </c>
      <c r="M29" s="206">
        <f t="shared" si="11"/>
        <v>-0.19132856006364363</v>
      </c>
      <c r="N29" s="219">
        <v>63856</v>
      </c>
      <c r="O29" s="217">
        <v>57355</v>
      </c>
      <c r="P29" s="218"/>
      <c r="Q29" s="265">
        <v>4</v>
      </c>
      <c r="R29" s="266">
        <f t="shared" si="12"/>
        <v>121215</v>
      </c>
      <c r="S29" s="220">
        <f t="shared" si="13"/>
        <v>0.014942734618438508</v>
      </c>
      <c r="T29" s="219">
        <v>65525</v>
      </c>
      <c r="U29" s="217">
        <v>60165</v>
      </c>
      <c r="V29" s="218"/>
      <c r="W29" s="265">
        <v>2</v>
      </c>
      <c r="X29" s="252">
        <f t="shared" si="14"/>
        <v>125692</v>
      </c>
      <c r="Y29" s="216">
        <f t="shared" si="15"/>
        <v>-0.03561881424434332</v>
      </c>
    </row>
    <row r="30" spans="1:25" ht="19.5" customHeight="1">
      <c r="A30" s="222" t="s">
        <v>361</v>
      </c>
      <c r="B30" s="219">
        <v>2771</v>
      </c>
      <c r="C30" s="217">
        <v>2005</v>
      </c>
      <c r="D30" s="218">
        <v>0</v>
      </c>
      <c r="E30" s="265">
        <v>0</v>
      </c>
      <c r="F30" s="266">
        <f t="shared" si="8"/>
        <v>4776</v>
      </c>
      <c r="G30" s="220">
        <f t="shared" si="9"/>
        <v>0.005446800745855881</v>
      </c>
      <c r="H30" s="219">
        <v>706</v>
      </c>
      <c r="I30" s="217">
        <v>197</v>
      </c>
      <c r="J30" s="218"/>
      <c r="K30" s="265"/>
      <c r="L30" s="266">
        <f t="shared" si="10"/>
        <v>903</v>
      </c>
      <c r="M30" s="206">
        <f t="shared" si="11"/>
        <v>4.289036544850498</v>
      </c>
      <c r="N30" s="219">
        <v>6661</v>
      </c>
      <c r="O30" s="217">
        <v>5428</v>
      </c>
      <c r="P30" s="218"/>
      <c r="Q30" s="265"/>
      <c r="R30" s="266">
        <f t="shared" si="12"/>
        <v>12089</v>
      </c>
      <c r="S30" s="220">
        <f t="shared" si="13"/>
        <v>0.001490267036276889</v>
      </c>
      <c r="T30" s="219">
        <v>2031</v>
      </c>
      <c r="U30" s="217">
        <v>884</v>
      </c>
      <c r="V30" s="218"/>
      <c r="W30" s="265"/>
      <c r="X30" s="252">
        <f t="shared" si="14"/>
        <v>2915</v>
      </c>
      <c r="Y30" s="216">
        <f t="shared" si="15"/>
        <v>3.1471698113207545</v>
      </c>
    </row>
    <row r="31" spans="1:25" ht="19.5" customHeight="1">
      <c r="A31" s="222" t="s">
        <v>362</v>
      </c>
      <c r="B31" s="219">
        <v>2524</v>
      </c>
      <c r="C31" s="217">
        <v>2019</v>
      </c>
      <c r="D31" s="218">
        <v>0</v>
      </c>
      <c r="E31" s="265">
        <v>0</v>
      </c>
      <c r="F31" s="266">
        <f t="shared" si="8"/>
        <v>4543</v>
      </c>
      <c r="G31" s="220">
        <f t="shared" si="9"/>
        <v>0.005181075332584436</v>
      </c>
      <c r="H31" s="219">
        <v>209</v>
      </c>
      <c r="I31" s="217">
        <v>22</v>
      </c>
      <c r="J31" s="218"/>
      <c r="K31" s="265"/>
      <c r="L31" s="266">
        <f t="shared" si="10"/>
        <v>231</v>
      </c>
      <c r="M31" s="206">
        <f t="shared" si="11"/>
        <v>18.666666666666668</v>
      </c>
      <c r="N31" s="219">
        <v>20660</v>
      </c>
      <c r="O31" s="217">
        <v>22266</v>
      </c>
      <c r="P31" s="218"/>
      <c r="Q31" s="265"/>
      <c r="R31" s="266">
        <f t="shared" si="12"/>
        <v>42926</v>
      </c>
      <c r="S31" s="220">
        <f t="shared" si="13"/>
        <v>0.005291686888842894</v>
      </c>
      <c r="T31" s="219">
        <v>2158</v>
      </c>
      <c r="U31" s="217">
        <v>360</v>
      </c>
      <c r="V31" s="218"/>
      <c r="W31" s="265"/>
      <c r="X31" s="252">
        <f t="shared" si="14"/>
        <v>2518</v>
      </c>
      <c r="Y31" s="216" t="str">
        <f t="shared" si="15"/>
        <v>  *  </v>
      </c>
    </row>
    <row r="32" spans="1:25" ht="19.5" customHeight="1">
      <c r="A32" s="222" t="s">
        <v>363</v>
      </c>
      <c r="B32" s="219">
        <v>833</v>
      </c>
      <c r="C32" s="217">
        <v>663</v>
      </c>
      <c r="D32" s="218">
        <v>0</v>
      </c>
      <c r="E32" s="265">
        <v>0</v>
      </c>
      <c r="F32" s="266">
        <f>SUM(B32:E32)</f>
        <v>1496</v>
      </c>
      <c r="G32" s="220">
        <f>F32/$F$9</f>
        <v>0.001706116816541122</v>
      </c>
      <c r="H32" s="219">
        <v>667</v>
      </c>
      <c r="I32" s="217">
        <v>537</v>
      </c>
      <c r="J32" s="218"/>
      <c r="K32" s="265"/>
      <c r="L32" s="266">
        <f>SUM(H32:K32)</f>
        <v>1204</v>
      </c>
      <c r="M32" s="206">
        <f>IF(ISERROR(F32/L32-1),"         /0",(F32/L32-1))</f>
        <v>0.24252491694352152</v>
      </c>
      <c r="N32" s="219">
        <v>5072</v>
      </c>
      <c r="O32" s="217">
        <v>5385</v>
      </c>
      <c r="P32" s="218"/>
      <c r="Q32" s="265"/>
      <c r="R32" s="266">
        <f>SUM(N32:Q32)</f>
        <v>10457</v>
      </c>
      <c r="S32" s="220">
        <f>R32/$R$9</f>
        <v>0.0012890828354990016</v>
      </c>
      <c r="T32" s="219">
        <v>2489</v>
      </c>
      <c r="U32" s="217">
        <v>2526</v>
      </c>
      <c r="V32" s="218">
        <v>4</v>
      </c>
      <c r="W32" s="265">
        <v>3</v>
      </c>
      <c r="X32" s="252">
        <f>SUM(T32:W32)</f>
        <v>5022</v>
      </c>
      <c r="Y32" s="216">
        <f>IF(ISERROR(R32/X32-1),"         /0",IF(R32/X32&gt;5,"  *  ",(R32/X32-1)))</f>
        <v>1.0822381521306252</v>
      </c>
    </row>
    <row r="33" spans="1:25" ht="19.5" customHeight="1" thickBot="1">
      <c r="A33" s="222" t="s">
        <v>53</v>
      </c>
      <c r="B33" s="219">
        <v>3015</v>
      </c>
      <c r="C33" s="217">
        <v>2411</v>
      </c>
      <c r="D33" s="218">
        <v>0</v>
      </c>
      <c r="E33" s="265">
        <v>0</v>
      </c>
      <c r="F33" s="266">
        <f t="shared" si="8"/>
        <v>5426</v>
      </c>
      <c r="G33" s="220">
        <f t="shared" si="9"/>
        <v>0.006188094817213989</v>
      </c>
      <c r="H33" s="219">
        <v>686</v>
      </c>
      <c r="I33" s="217">
        <v>126</v>
      </c>
      <c r="J33" s="218">
        <v>0</v>
      </c>
      <c r="K33" s="265">
        <v>0</v>
      </c>
      <c r="L33" s="266">
        <f t="shared" si="10"/>
        <v>812</v>
      </c>
      <c r="M33" s="206">
        <f t="shared" si="11"/>
        <v>5.682266009852217</v>
      </c>
      <c r="N33" s="219">
        <v>10380</v>
      </c>
      <c r="O33" s="217">
        <v>8068</v>
      </c>
      <c r="P33" s="218">
        <v>0</v>
      </c>
      <c r="Q33" s="265">
        <v>0</v>
      </c>
      <c r="R33" s="266">
        <f t="shared" si="12"/>
        <v>18448</v>
      </c>
      <c r="S33" s="220">
        <f t="shared" si="13"/>
        <v>0.0022741704264402393</v>
      </c>
      <c r="T33" s="219">
        <v>3142</v>
      </c>
      <c r="U33" s="217">
        <v>931</v>
      </c>
      <c r="V33" s="218">
        <v>0</v>
      </c>
      <c r="W33" s="265">
        <v>0</v>
      </c>
      <c r="X33" s="252">
        <f t="shared" si="14"/>
        <v>4073</v>
      </c>
      <c r="Y33" s="216">
        <f t="shared" si="15"/>
        <v>3.529339553154923</v>
      </c>
    </row>
    <row r="34" spans="1:25" s="255" customFormat="1" ht="19.5" customHeight="1">
      <c r="A34" s="264" t="s">
        <v>55</v>
      </c>
      <c r="B34" s="261">
        <f>SUM(B35:B43)</f>
        <v>123016</v>
      </c>
      <c r="C34" s="260">
        <f>SUM(C35:C43)</f>
        <v>117426</v>
      </c>
      <c r="D34" s="259">
        <f>SUM(D35:D43)</f>
        <v>1615</v>
      </c>
      <c r="E34" s="258">
        <f>SUM(E35:E43)</f>
        <v>1508</v>
      </c>
      <c r="F34" s="257">
        <f t="shared" si="0"/>
        <v>243565</v>
      </c>
      <c r="G34" s="262">
        <f t="shared" si="1"/>
        <v>0.2777742930620577</v>
      </c>
      <c r="H34" s="261">
        <f>SUM(H35:H43)</f>
        <v>116927</v>
      </c>
      <c r="I34" s="260">
        <f>SUM(I35:I43)</f>
        <v>111344</v>
      </c>
      <c r="J34" s="259">
        <f>SUM(J35:J43)</f>
        <v>3008</v>
      </c>
      <c r="K34" s="258">
        <f>SUM(K35:K43)</f>
        <v>2941</v>
      </c>
      <c r="L34" s="257">
        <f t="shared" si="2"/>
        <v>234220</v>
      </c>
      <c r="M34" s="263">
        <f t="shared" si="3"/>
        <v>0.03989838613269581</v>
      </c>
      <c r="N34" s="261">
        <f>SUM(N35:N43)</f>
        <v>1155411</v>
      </c>
      <c r="O34" s="260">
        <f>SUM(O35:O43)</f>
        <v>1125348</v>
      </c>
      <c r="P34" s="259">
        <f>SUM(P35:P43)</f>
        <v>27449</v>
      </c>
      <c r="Q34" s="258">
        <f>SUM(Q35:Q43)</f>
        <v>28380</v>
      </c>
      <c r="R34" s="257">
        <f t="shared" si="4"/>
        <v>2336588</v>
      </c>
      <c r="S34" s="262">
        <f t="shared" si="5"/>
        <v>0.2880420277740213</v>
      </c>
      <c r="T34" s="261">
        <f>SUM(T35:T43)</f>
        <v>984880</v>
      </c>
      <c r="U34" s="260">
        <f>SUM(U35:U43)</f>
        <v>941227</v>
      </c>
      <c r="V34" s="259">
        <f>SUM(V35:V43)</f>
        <v>28625</v>
      </c>
      <c r="W34" s="258">
        <f>SUM(W35:W43)</f>
        <v>28180</v>
      </c>
      <c r="X34" s="257">
        <f t="shared" si="6"/>
        <v>1982912</v>
      </c>
      <c r="Y34" s="256">
        <f t="shared" si="7"/>
        <v>0.17836192428105746</v>
      </c>
    </row>
    <row r="35" spans="1:25" s="192" customFormat="1" ht="19.5" customHeight="1">
      <c r="A35" s="207" t="s">
        <v>364</v>
      </c>
      <c r="B35" s="205">
        <v>67432</v>
      </c>
      <c r="C35" s="202">
        <v>61618</v>
      </c>
      <c r="D35" s="201">
        <v>1602</v>
      </c>
      <c r="E35" s="253">
        <v>1487</v>
      </c>
      <c r="F35" s="252">
        <f t="shared" si="0"/>
        <v>132139</v>
      </c>
      <c r="G35" s="204">
        <f t="shared" si="1"/>
        <v>0.15069824199259846</v>
      </c>
      <c r="H35" s="205">
        <v>70136</v>
      </c>
      <c r="I35" s="202">
        <v>64311</v>
      </c>
      <c r="J35" s="201">
        <v>2993</v>
      </c>
      <c r="K35" s="253">
        <v>2931</v>
      </c>
      <c r="L35" s="252">
        <f t="shared" si="2"/>
        <v>140371</v>
      </c>
      <c r="M35" s="254">
        <f t="shared" si="3"/>
        <v>-0.058644591831646165</v>
      </c>
      <c r="N35" s="205">
        <v>671291</v>
      </c>
      <c r="O35" s="202">
        <v>631698</v>
      </c>
      <c r="P35" s="201">
        <v>22504</v>
      </c>
      <c r="Q35" s="253">
        <v>22666</v>
      </c>
      <c r="R35" s="252">
        <f t="shared" si="4"/>
        <v>1348159</v>
      </c>
      <c r="S35" s="204">
        <f t="shared" si="5"/>
        <v>0.1661938057209045</v>
      </c>
      <c r="T35" s="203">
        <v>606893</v>
      </c>
      <c r="U35" s="202">
        <v>566012</v>
      </c>
      <c r="V35" s="201">
        <v>23361</v>
      </c>
      <c r="W35" s="253">
        <v>23122</v>
      </c>
      <c r="X35" s="252">
        <f t="shared" si="6"/>
        <v>1219388</v>
      </c>
      <c r="Y35" s="200">
        <f t="shared" si="7"/>
        <v>0.10560297460693402</v>
      </c>
    </row>
    <row r="36" spans="1:25" s="192" customFormat="1" ht="19.5" customHeight="1">
      <c r="A36" s="207" t="s">
        <v>365</v>
      </c>
      <c r="B36" s="205">
        <v>36743</v>
      </c>
      <c r="C36" s="202">
        <v>36459</v>
      </c>
      <c r="D36" s="201">
        <v>0</v>
      </c>
      <c r="E36" s="253">
        <v>4</v>
      </c>
      <c r="F36" s="252">
        <f t="shared" si="0"/>
        <v>73206</v>
      </c>
      <c r="G36" s="204">
        <f t="shared" si="1"/>
        <v>0.08348795967360252</v>
      </c>
      <c r="H36" s="205">
        <v>31337</v>
      </c>
      <c r="I36" s="202">
        <v>31460</v>
      </c>
      <c r="J36" s="201"/>
      <c r="K36" s="253"/>
      <c r="L36" s="252">
        <f t="shared" si="2"/>
        <v>62797</v>
      </c>
      <c r="M36" s="254">
        <f t="shared" si="3"/>
        <v>0.16575632593913725</v>
      </c>
      <c r="N36" s="205">
        <v>330973</v>
      </c>
      <c r="O36" s="202">
        <v>334704</v>
      </c>
      <c r="P36" s="201">
        <v>4068</v>
      </c>
      <c r="Q36" s="253">
        <v>4783</v>
      </c>
      <c r="R36" s="252">
        <f t="shared" si="4"/>
        <v>674528</v>
      </c>
      <c r="S36" s="204">
        <f t="shared" si="5"/>
        <v>0.08315219153327633</v>
      </c>
      <c r="T36" s="203">
        <v>245340</v>
      </c>
      <c r="U36" s="202">
        <v>242761</v>
      </c>
      <c r="V36" s="201">
        <v>2607</v>
      </c>
      <c r="W36" s="253">
        <v>2485</v>
      </c>
      <c r="X36" s="252">
        <f t="shared" si="6"/>
        <v>493193</v>
      </c>
      <c r="Y36" s="200">
        <f t="shared" si="7"/>
        <v>0.36767553472981174</v>
      </c>
    </row>
    <row r="37" spans="1:25" s="192" customFormat="1" ht="19.5" customHeight="1">
      <c r="A37" s="207" t="s">
        <v>366</v>
      </c>
      <c r="B37" s="205">
        <v>6306</v>
      </c>
      <c r="C37" s="202">
        <v>6874</v>
      </c>
      <c r="D37" s="201">
        <v>0</v>
      </c>
      <c r="E37" s="253">
        <v>0</v>
      </c>
      <c r="F37" s="252">
        <f t="shared" si="0"/>
        <v>13180</v>
      </c>
      <c r="G37" s="204">
        <f t="shared" si="1"/>
        <v>0.015031162862307478</v>
      </c>
      <c r="H37" s="205">
        <v>5168</v>
      </c>
      <c r="I37" s="202">
        <v>5420</v>
      </c>
      <c r="J37" s="201">
        <v>9</v>
      </c>
      <c r="K37" s="253">
        <v>8</v>
      </c>
      <c r="L37" s="252">
        <f t="shared" si="2"/>
        <v>10605</v>
      </c>
      <c r="M37" s="254">
        <f t="shared" si="3"/>
        <v>0.24280999528524272</v>
      </c>
      <c r="N37" s="205">
        <v>43705</v>
      </c>
      <c r="O37" s="202">
        <v>52076</v>
      </c>
      <c r="P37" s="201">
        <v>182</v>
      </c>
      <c r="Q37" s="253">
        <v>257</v>
      </c>
      <c r="R37" s="252">
        <f t="shared" si="4"/>
        <v>96220</v>
      </c>
      <c r="S37" s="204">
        <f t="shared" si="5"/>
        <v>0.011861485170862955</v>
      </c>
      <c r="T37" s="203">
        <v>38305</v>
      </c>
      <c r="U37" s="202">
        <v>44015</v>
      </c>
      <c r="V37" s="201">
        <v>261</v>
      </c>
      <c r="W37" s="253">
        <v>332</v>
      </c>
      <c r="X37" s="252">
        <f t="shared" si="6"/>
        <v>82913</v>
      </c>
      <c r="Y37" s="200">
        <f t="shared" si="7"/>
        <v>0.16049352936210237</v>
      </c>
    </row>
    <row r="38" spans="1:25" s="192" customFormat="1" ht="19.5" customHeight="1">
      <c r="A38" s="207" t="s">
        <v>367</v>
      </c>
      <c r="B38" s="205">
        <v>4855</v>
      </c>
      <c r="C38" s="202">
        <v>5166</v>
      </c>
      <c r="D38" s="201">
        <v>0</v>
      </c>
      <c r="E38" s="253">
        <v>0</v>
      </c>
      <c r="F38" s="252">
        <f>SUM(B38:E38)</f>
        <v>10021</v>
      </c>
      <c r="G38" s="204">
        <f>F38/$F$9</f>
        <v>0.011428473675507074</v>
      </c>
      <c r="H38" s="205">
        <v>3807</v>
      </c>
      <c r="I38" s="202">
        <v>4212</v>
      </c>
      <c r="J38" s="201">
        <v>6</v>
      </c>
      <c r="K38" s="253"/>
      <c r="L38" s="252">
        <f>SUM(H38:K38)</f>
        <v>8025</v>
      </c>
      <c r="M38" s="254">
        <f>IF(ISERROR(F38/L38-1),"         /0",(F38/L38-1))</f>
        <v>0.24872274143302175</v>
      </c>
      <c r="N38" s="205">
        <v>47141</v>
      </c>
      <c r="O38" s="202">
        <v>49480</v>
      </c>
      <c r="P38" s="201">
        <v>489</v>
      </c>
      <c r="Q38" s="253">
        <v>362</v>
      </c>
      <c r="R38" s="252">
        <f>SUM(N38:Q38)</f>
        <v>97472</v>
      </c>
      <c r="S38" s="204">
        <f>R38/$R$9</f>
        <v>0.0120158250111656</v>
      </c>
      <c r="T38" s="203">
        <v>39739</v>
      </c>
      <c r="U38" s="202">
        <v>41136</v>
      </c>
      <c r="V38" s="201">
        <v>1942</v>
      </c>
      <c r="W38" s="253">
        <v>1834</v>
      </c>
      <c r="X38" s="252">
        <f>SUM(T38:W38)</f>
        <v>84651</v>
      </c>
      <c r="Y38" s="200">
        <f>IF(ISERROR(R38/X38-1),"         /0",IF(R38/X38&gt;5,"  *  ",(R38/X38-1)))</f>
        <v>0.1514571593956362</v>
      </c>
    </row>
    <row r="39" spans="1:25" s="192" customFormat="1" ht="19.5" customHeight="1">
      <c r="A39" s="207" t="s">
        <v>368</v>
      </c>
      <c r="B39" s="205">
        <v>2690</v>
      </c>
      <c r="C39" s="202">
        <v>2715</v>
      </c>
      <c r="D39" s="201">
        <v>8</v>
      </c>
      <c r="E39" s="253">
        <v>7</v>
      </c>
      <c r="F39" s="252">
        <f>SUM(B39:E39)</f>
        <v>5420</v>
      </c>
      <c r="G39" s="204">
        <f>F39/$F$9</f>
        <v>0.006181252102709145</v>
      </c>
      <c r="H39" s="205">
        <v>2520</v>
      </c>
      <c r="I39" s="202">
        <v>2742</v>
      </c>
      <c r="J39" s="201"/>
      <c r="K39" s="253">
        <v>0</v>
      </c>
      <c r="L39" s="252">
        <f>SUM(H39:K39)</f>
        <v>5262</v>
      </c>
      <c r="M39" s="254">
        <f>IF(ISERROR(F39/L39-1),"         /0",(F39/L39-1))</f>
        <v>0.030026605853287647</v>
      </c>
      <c r="N39" s="205">
        <v>21039</v>
      </c>
      <c r="O39" s="202">
        <v>20714</v>
      </c>
      <c r="P39" s="201">
        <v>118</v>
      </c>
      <c r="Q39" s="253">
        <v>117</v>
      </c>
      <c r="R39" s="252">
        <f>SUM(N39:Q39)</f>
        <v>41988</v>
      </c>
      <c r="S39" s="204">
        <f>R39/$R$9</f>
        <v>0.00517605528324874</v>
      </c>
      <c r="T39" s="203">
        <v>19025</v>
      </c>
      <c r="U39" s="202">
        <v>19284</v>
      </c>
      <c r="V39" s="201">
        <v>288</v>
      </c>
      <c r="W39" s="253">
        <v>255</v>
      </c>
      <c r="X39" s="252">
        <f>SUM(T39:W39)</f>
        <v>38852</v>
      </c>
      <c r="Y39" s="200">
        <f>IF(ISERROR(R39/X39-1),"         /0",IF(R39/X39&gt;5,"  *  ",(R39/X39-1)))</f>
        <v>0.08071656542777728</v>
      </c>
    </row>
    <row r="40" spans="1:25" s="192" customFormat="1" ht="19.5" customHeight="1">
      <c r="A40" s="207" t="s">
        <v>369</v>
      </c>
      <c r="B40" s="205">
        <v>2667</v>
      </c>
      <c r="C40" s="202">
        <v>2521</v>
      </c>
      <c r="D40" s="201">
        <v>0</v>
      </c>
      <c r="E40" s="253">
        <v>0</v>
      </c>
      <c r="F40" s="252">
        <f>SUM(B40:E40)</f>
        <v>5188</v>
      </c>
      <c r="G40" s="204">
        <f>F40/$F$9</f>
        <v>0.005916667141855174</v>
      </c>
      <c r="H40" s="205">
        <v>2222</v>
      </c>
      <c r="I40" s="202">
        <v>2006</v>
      </c>
      <c r="J40" s="201"/>
      <c r="K40" s="253"/>
      <c r="L40" s="252">
        <f>SUM(H40:K40)</f>
        <v>4228</v>
      </c>
      <c r="M40" s="254">
        <f>IF(ISERROR(F40/L40-1),"         /0",(F40/L40-1))</f>
        <v>0.2270577105014191</v>
      </c>
      <c r="N40" s="205">
        <v>22826</v>
      </c>
      <c r="O40" s="202">
        <v>21587</v>
      </c>
      <c r="P40" s="201">
        <v>3</v>
      </c>
      <c r="Q40" s="253">
        <v>127</v>
      </c>
      <c r="R40" s="252">
        <f>SUM(N40:Q40)</f>
        <v>44543</v>
      </c>
      <c r="S40" s="204">
        <f>R40/$R$9</f>
        <v>0.0054910219701283375</v>
      </c>
      <c r="T40" s="203">
        <v>18649</v>
      </c>
      <c r="U40" s="202">
        <v>16998</v>
      </c>
      <c r="V40" s="201"/>
      <c r="W40" s="253">
        <v>12</v>
      </c>
      <c r="X40" s="252">
        <f>SUM(T40:W40)</f>
        <v>35659</v>
      </c>
      <c r="Y40" s="200">
        <f>IF(ISERROR(R40/X40-1),"         /0",IF(R40/X40&gt;5,"  *  ",(R40/X40-1)))</f>
        <v>0.24913766510558344</v>
      </c>
    </row>
    <row r="41" spans="1:25" s="192" customFormat="1" ht="19.5" customHeight="1">
      <c r="A41" s="207" t="s">
        <v>370</v>
      </c>
      <c r="B41" s="205">
        <v>1215</v>
      </c>
      <c r="C41" s="202">
        <v>1384</v>
      </c>
      <c r="D41" s="201">
        <v>5</v>
      </c>
      <c r="E41" s="253">
        <v>8</v>
      </c>
      <c r="F41" s="252">
        <f>SUM(B41:E41)</f>
        <v>2612</v>
      </c>
      <c r="G41" s="204">
        <f>F41/$F$9</f>
        <v>0.0029788617144421194</v>
      </c>
      <c r="H41" s="205">
        <v>1224</v>
      </c>
      <c r="I41" s="202">
        <v>878</v>
      </c>
      <c r="J41" s="201">
        <v>0</v>
      </c>
      <c r="K41" s="253">
        <v>2</v>
      </c>
      <c r="L41" s="252">
        <f>SUM(H41:K41)</f>
        <v>2104</v>
      </c>
      <c r="M41" s="254">
        <f>IF(ISERROR(F41/L41-1),"         /0",(F41/L41-1))</f>
        <v>0.2414448669201521</v>
      </c>
      <c r="N41" s="205">
        <v>9851</v>
      </c>
      <c r="O41" s="202">
        <v>10250</v>
      </c>
      <c r="P41" s="201">
        <v>42</v>
      </c>
      <c r="Q41" s="253">
        <v>27</v>
      </c>
      <c r="R41" s="252">
        <f>SUM(N41:Q41)</f>
        <v>20170</v>
      </c>
      <c r="S41" s="204">
        <f>R41/$R$9</f>
        <v>0.0024864493441727896</v>
      </c>
      <c r="T41" s="203">
        <v>12076</v>
      </c>
      <c r="U41" s="202">
        <v>7567</v>
      </c>
      <c r="V41" s="201">
        <v>142</v>
      </c>
      <c r="W41" s="253">
        <v>131</v>
      </c>
      <c r="X41" s="252">
        <f>SUM(T41:W41)</f>
        <v>19916</v>
      </c>
      <c r="Y41" s="200">
        <f>IF(ISERROR(R41/X41-1),"         /0",IF(R41/X41&gt;5,"  *  ",(R41/X41-1)))</f>
        <v>0.012753564972886045</v>
      </c>
    </row>
    <row r="42" spans="1:25" s="192" customFormat="1" ht="19.5" customHeight="1">
      <c r="A42" s="207" t="s">
        <v>371</v>
      </c>
      <c r="B42" s="205">
        <v>926</v>
      </c>
      <c r="C42" s="202">
        <v>504</v>
      </c>
      <c r="D42" s="201">
        <v>0</v>
      </c>
      <c r="E42" s="253">
        <v>0</v>
      </c>
      <c r="F42" s="252">
        <f t="shared" si="0"/>
        <v>1430</v>
      </c>
      <c r="G42" s="204">
        <f t="shared" si="1"/>
        <v>0.001630846956987837</v>
      </c>
      <c r="H42" s="205">
        <v>332</v>
      </c>
      <c r="I42" s="202">
        <v>180</v>
      </c>
      <c r="J42" s="201"/>
      <c r="K42" s="253"/>
      <c r="L42" s="252">
        <f t="shared" si="2"/>
        <v>512</v>
      </c>
      <c r="M42" s="254">
        <f t="shared" si="3"/>
        <v>1.79296875</v>
      </c>
      <c r="N42" s="205">
        <v>6827</v>
      </c>
      <c r="O42" s="202">
        <v>3169</v>
      </c>
      <c r="P42" s="201"/>
      <c r="Q42" s="253">
        <v>0</v>
      </c>
      <c r="R42" s="252">
        <f t="shared" si="4"/>
        <v>9996</v>
      </c>
      <c r="S42" s="204">
        <f t="shared" si="5"/>
        <v>0.0012322532297645615</v>
      </c>
      <c r="T42" s="203">
        <v>3098</v>
      </c>
      <c r="U42" s="202">
        <v>2230</v>
      </c>
      <c r="V42" s="201"/>
      <c r="W42" s="253"/>
      <c r="X42" s="252">
        <f t="shared" si="6"/>
        <v>5328</v>
      </c>
      <c r="Y42" s="200">
        <f t="shared" si="7"/>
        <v>0.8761261261261262</v>
      </c>
    </row>
    <row r="43" spans="1:25" s="192" customFormat="1" ht="19.5" customHeight="1" thickBot="1">
      <c r="A43" s="207" t="s">
        <v>53</v>
      </c>
      <c r="B43" s="205">
        <v>182</v>
      </c>
      <c r="C43" s="202">
        <v>185</v>
      </c>
      <c r="D43" s="201">
        <v>0</v>
      </c>
      <c r="E43" s="253">
        <v>2</v>
      </c>
      <c r="F43" s="252">
        <f t="shared" si="0"/>
        <v>369</v>
      </c>
      <c r="G43" s="204">
        <f t="shared" si="1"/>
        <v>0.0004208269420479104</v>
      </c>
      <c r="H43" s="205">
        <v>181</v>
      </c>
      <c r="I43" s="202">
        <v>135</v>
      </c>
      <c r="J43" s="201">
        <v>0</v>
      </c>
      <c r="K43" s="253"/>
      <c r="L43" s="252">
        <f t="shared" si="2"/>
        <v>316</v>
      </c>
      <c r="M43" s="254">
        <f t="shared" si="3"/>
        <v>0.16772151898734178</v>
      </c>
      <c r="N43" s="205">
        <v>1758</v>
      </c>
      <c r="O43" s="202">
        <v>1670</v>
      </c>
      <c r="P43" s="201">
        <v>43</v>
      </c>
      <c r="Q43" s="253">
        <v>41</v>
      </c>
      <c r="R43" s="252">
        <f t="shared" si="4"/>
        <v>3512</v>
      </c>
      <c r="S43" s="204">
        <f t="shared" si="5"/>
        <v>0.000432940510497513</v>
      </c>
      <c r="T43" s="203">
        <v>1755</v>
      </c>
      <c r="U43" s="202">
        <v>1224</v>
      </c>
      <c r="V43" s="201">
        <v>24</v>
      </c>
      <c r="W43" s="253">
        <v>9</v>
      </c>
      <c r="X43" s="252">
        <f t="shared" si="6"/>
        <v>3012</v>
      </c>
      <c r="Y43" s="200">
        <f t="shared" si="7"/>
        <v>0.16600265604249675</v>
      </c>
    </row>
    <row r="44" spans="1:25" s="255" customFormat="1" ht="19.5" customHeight="1">
      <c r="A44" s="264" t="s">
        <v>54</v>
      </c>
      <c r="B44" s="261">
        <f>SUM(B45:B47)</f>
        <v>10087</v>
      </c>
      <c r="C44" s="260">
        <f>SUM(C45:C47)</f>
        <v>9854</v>
      </c>
      <c r="D44" s="259">
        <f>SUM(D45:D47)</f>
        <v>10</v>
      </c>
      <c r="E44" s="258">
        <f>SUM(E45:E47)</f>
        <v>8</v>
      </c>
      <c r="F44" s="257">
        <f t="shared" si="0"/>
        <v>19959</v>
      </c>
      <c r="G44" s="262">
        <f t="shared" si="1"/>
        <v>0.022762289800363805</v>
      </c>
      <c r="H44" s="261">
        <f>SUM(H45:H47)</f>
        <v>13167</v>
      </c>
      <c r="I44" s="260">
        <f>SUM(I45:I47)</f>
        <v>12770</v>
      </c>
      <c r="J44" s="259">
        <f>SUM(J45:J47)</f>
        <v>4</v>
      </c>
      <c r="K44" s="258">
        <f>SUM(K45:K47)</f>
        <v>2</v>
      </c>
      <c r="L44" s="257">
        <f t="shared" si="2"/>
        <v>25943</v>
      </c>
      <c r="M44" s="263">
        <f t="shared" si="3"/>
        <v>-0.23065952279998458</v>
      </c>
      <c r="N44" s="261">
        <f>SUM(N45:N47)</f>
        <v>95542</v>
      </c>
      <c r="O44" s="260">
        <f>SUM(O45:O47)</f>
        <v>95854</v>
      </c>
      <c r="P44" s="259">
        <f>SUM(P45:P47)</f>
        <v>437</v>
      </c>
      <c r="Q44" s="258">
        <f>SUM(Q45:Q47)</f>
        <v>569</v>
      </c>
      <c r="R44" s="257">
        <f t="shared" si="4"/>
        <v>192402</v>
      </c>
      <c r="S44" s="262">
        <f t="shared" si="5"/>
        <v>0.02371828590567839</v>
      </c>
      <c r="T44" s="261">
        <f>SUM(T45:T47)</f>
        <v>81151</v>
      </c>
      <c r="U44" s="260">
        <f>SUM(U45:U47)</f>
        <v>82113</v>
      </c>
      <c r="V44" s="259">
        <f>SUM(V45:V47)</f>
        <v>1072</v>
      </c>
      <c r="W44" s="258">
        <f>SUM(W45:W47)</f>
        <v>821</v>
      </c>
      <c r="X44" s="257">
        <f t="shared" si="6"/>
        <v>165157</v>
      </c>
      <c r="Y44" s="256">
        <f t="shared" si="7"/>
        <v>0.16496424614155014</v>
      </c>
    </row>
    <row r="45" spans="1:25" ht="19.5" customHeight="1">
      <c r="A45" s="207" t="s">
        <v>372</v>
      </c>
      <c r="B45" s="205">
        <v>7467</v>
      </c>
      <c r="C45" s="202">
        <v>7240</v>
      </c>
      <c r="D45" s="201">
        <v>8</v>
      </c>
      <c r="E45" s="253">
        <v>8</v>
      </c>
      <c r="F45" s="252">
        <f t="shared" si="0"/>
        <v>14723</v>
      </c>
      <c r="G45" s="204">
        <f t="shared" si="1"/>
        <v>0.016790880942469878</v>
      </c>
      <c r="H45" s="205">
        <v>9778</v>
      </c>
      <c r="I45" s="202">
        <v>9935</v>
      </c>
      <c r="J45" s="201">
        <v>0</v>
      </c>
      <c r="K45" s="253">
        <v>2</v>
      </c>
      <c r="L45" s="252">
        <f t="shared" si="2"/>
        <v>19715</v>
      </c>
      <c r="M45" s="254">
        <f t="shared" si="3"/>
        <v>-0.25320821709358354</v>
      </c>
      <c r="N45" s="205">
        <v>70572</v>
      </c>
      <c r="O45" s="202">
        <v>70177</v>
      </c>
      <c r="P45" s="201">
        <v>234</v>
      </c>
      <c r="Q45" s="253">
        <v>262</v>
      </c>
      <c r="R45" s="252">
        <f t="shared" si="4"/>
        <v>141245</v>
      </c>
      <c r="S45" s="204">
        <f t="shared" si="5"/>
        <v>0.017411925514015155</v>
      </c>
      <c r="T45" s="203">
        <v>56109</v>
      </c>
      <c r="U45" s="202">
        <v>57910</v>
      </c>
      <c r="V45" s="201">
        <v>332</v>
      </c>
      <c r="W45" s="253">
        <v>325</v>
      </c>
      <c r="X45" s="252">
        <f t="shared" si="6"/>
        <v>114676</v>
      </c>
      <c r="Y45" s="200">
        <f t="shared" si="7"/>
        <v>0.2316875370609368</v>
      </c>
    </row>
    <row r="46" spans="1:25" ht="19.5" customHeight="1">
      <c r="A46" s="207" t="s">
        <v>373</v>
      </c>
      <c r="B46" s="205">
        <v>2569</v>
      </c>
      <c r="C46" s="202">
        <v>2509</v>
      </c>
      <c r="D46" s="201">
        <v>0</v>
      </c>
      <c r="E46" s="253">
        <v>0</v>
      </c>
      <c r="F46" s="252">
        <f t="shared" si="0"/>
        <v>5078</v>
      </c>
      <c r="G46" s="204">
        <f t="shared" si="1"/>
        <v>0.0057912173759330325</v>
      </c>
      <c r="H46" s="205">
        <v>3301</v>
      </c>
      <c r="I46" s="202">
        <v>2719</v>
      </c>
      <c r="J46" s="201">
        <v>4</v>
      </c>
      <c r="K46" s="253"/>
      <c r="L46" s="252">
        <f t="shared" si="2"/>
        <v>6024</v>
      </c>
      <c r="M46" s="254">
        <f t="shared" si="3"/>
        <v>-0.15703851261620183</v>
      </c>
      <c r="N46" s="205">
        <v>24444</v>
      </c>
      <c r="O46" s="202">
        <v>24413</v>
      </c>
      <c r="P46" s="201">
        <v>198</v>
      </c>
      <c r="Q46" s="253">
        <v>296</v>
      </c>
      <c r="R46" s="252">
        <f t="shared" si="4"/>
        <v>49351</v>
      </c>
      <c r="S46" s="204">
        <f t="shared" si="5"/>
        <v>0.006083726404772997</v>
      </c>
      <c r="T46" s="203">
        <v>24377</v>
      </c>
      <c r="U46" s="202">
        <v>22959</v>
      </c>
      <c r="V46" s="201">
        <v>740</v>
      </c>
      <c r="W46" s="253">
        <v>495</v>
      </c>
      <c r="X46" s="252">
        <f t="shared" si="6"/>
        <v>48571</v>
      </c>
      <c r="Y46" s="200">
        <f t="shared" si="7"/>
        <v>0.01605896522616379</v>
      </c>
    </row>
    <row r="47" spans="1:25" ht="19.5" customHeight="1" thickBot="1">
      <c r="A47" s="207" t="s">
        <v>53</v>
      </c>
      <c r="B47" s="205">
        <v>51</v>
      </c>
      <c r="C47" s="202">
        <v>105</v>
      </c>
      <c r="D47" s="201">
        <v>2</v>
      </c>
      <c r="E47" s="253">
        <v>0</v>
      </c>
      <c r="F47" s="252">
        <f t="shared" si="0"/>
        <v>158</v>
      </c>
      <c r="G47" s="204">
        <f t="shared" si="1"/>
        <v>0.0001801914819608939</v>
      </c>
      <c r="H47" s="205">
        <v>88</v>
      </c>
      <c r="I47" s="202">
        <v>116</v>
      </c>
      <c r="J47" s="201"/>
      <c r="K47" s="253"/>
      <c r="L47" s="252">
        <f t="shared" si="2"/>
        <v>204</v>
      </c>
      <c r="M47" s="254">
        <f t="shared" si="3"/>
        <v>-0.22549019607843135</v>
      </c>
      <c r="N47" s="205">
        <v>526</v>
      </c>
      <c r="O47" s="202">
        <v>1264</v>
      </c>
      <c r="P47" s="201">
        <v>5</v>
      </c>
      <c r="Q47" s="253">
        <v>11</v>
      </c>
      <c r="R47" s="252">
        <f t="shared" si="4"/>
        <v>1806</v>
      </c>
      <c r="S47" s="204">
        <f t="shared" si="5"/>
        <v>0.0002226339868902359</v>
      </c>
      <c r="T47" s="203">
        <v>665</v>
      </c>
      <c r="U47" s="202">
        <v>1244</v>
      </c>
      <c r="V47" s="201"/>
      <c r="W47" s="253">
        <v>1</v>
      </c>
      <c r="X47" s="252">
        <f t="shared" si="6"/>
        <v>1910</v>
      </c>
      <c r="Y47" s="200">
        <f t="shared" si="7"/>
        <v>-0.0544502617801047</v>
      </c>
    </row>
    <row r="48" spans="1:25" s="192" customFormat="1" ht="19.5" customHeight="1" thickBot="1">
      <c r="A48" s="251" t="s">
        <v>53</v>
      </c>
      <c r="B48" s="248">
        <v>4826</v>
      </c>
      <c r="C48" s="247">
        <v>4281</v>
      </c>
      <c r="D48" s="246">
        <v>0</v>
      </c>
      <c r="E48" s="245">
        <v>0</v>
      </c>
      <c r="F48" s="244">
        <f t="shared" si="0"/>
        <v>9107</v>
      </c>
      <c r="G48" s="249">
        <f t="shared" si="1"/>
        <v>0.010386100165935826</v>
      </c>
      <c r="H48" s="248">
        <v>1682</v>
      </c>
      <c r="I48" s="247">
        <v>417</v>
      </c>
      <c r="J48" s="246">
        <v>3</v>
      </c>
      <c r="K48" s="245">
        <v>3</v>
      </c>
      <c r="L48" s="244">
        <f t="shared" si="2"/>
        <v>2105</v>
      </c>
      <c r="M48" s="250">
        <f t="shared" si="3"/>
        <v>3.326365795724466</v>
      </c>
      <c r="N48" s="248">
        <v>22898</v>
      </c>
      <c r="O48" s="247">
        <v>14108</v>
      </c>
      <c r="P48" s="246">
        <v>17</v>
      </c>
      <c r="Q48" s="245">
        <v>9</v>
      </c>
      <c r="R48" s="244">
        <f t="shared" si="4"/>
        <v>37032</v>
      </c>
      <c r="S48" s="249">
        <f t="shared" si="5"/>
        <v>0.004565106202945302</v>
      </c>
      <c r="T48" s="248">
        <v>16398</v>
      </c>
      <c r="U48" s="247">
        <v>5212</v>
      </c>
      <c r="V48" s="246">
        <v>67</v>
      </c>
      <c r="W48" s="245">
        <v>66</v>
      </c>
      <c r="X48" s="244">
        <f t="shared" si="6"/>
        <v>21743</v>
      </c>
      <c r="Y48" s="243">
        <f t="shared" si="7"/>
        <v>0.7031688359472015</v>
      </c>
    </row>
    <row r="49" ht="15" thickTop="1">
      <c r="A49" s="89" t="s">
        <v>487</v>
      </c>
    </row>
    <row r="50" ht="14.25">
      <c r="A50" s="89" t="s">
        <v>52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49:Y65536 M49:M65536 Y3 M3">
    <cfRule type="cellIs" priority="9" dxfId="99" operator="lessThan" stopIfTrue="1">
      <formula>0</formula>
    </cfRule>
  </conditionalFormatting>
  <conditionalFormatting sqref="M9:M10 M14 M25 Y9:Y48 M34:M48">
    <cfRule type="cellIs" priority="10" dxfId="100" operator="lessThan" stopIfTrue="1">
      <formula>0</formula>
    </cfRule>
    <cfRule type="cellIs" priority="11" dxfId="101" operator="greaterThanOrEqual" stopIfTrue="1">
      <formula>0</formula>
    </cfRule>
  </conditionalFormatting>
  <conditionalFormatting sqref="M5 Y5 Y7:Y8 M7:M8">
    <cfRule type="cellIs" priority="8" dxfId="99" operator="lessThan" stopIfTrue="1">
      <formula>0</formula>
    </cfRule>
  </conditionalFormatting>
  <conditionalFormatting sqref="M6 Y6">
    <cfRule type="cellIs" priority="7" dxfId="99" operator="lessThan" stopIfTrue="1">
      <formula>0</formula>
    </cfRule>
  </conditionalFormatting>
  <conditionalFormatting sqref="M11:M13">
    <cfRule type="cellIs" priority="5" dxfId="99" operator="lessThan" stopIfTrue="1">
      <formula>0</formula>
    </cfRule>
    <cfRule type="cellIs" priority="6" dxfId="101" operator="greaterThanOrEqual" stopIfTrue="1">
      <formula>0</formula>
    </cfRule>
  </conditionalFormatting>
  <conditionalFormatting sqref="M15:M24">
    <cfRule type="cellIs" priority="3" dxfId="99" operator="lessThan" stopIfTrue="1">
      <formula>0</formula>
    </cfRule>
    <cfRule type="cellIs" priority="4" dxfId="101" operator="greaterThanOrEqual" stopIfTrue="1">
      <formula>0</formula>
    </cfRule>
  </conditionalFormatting>
  <conditionalFormatting sqref="M26:M33">
    <cfRule type="cellIs" priority="1" dxfId="99" operator="lessThan" stopIfTrue="1">
      <formula>0</formula>
    </cfRule>
    <cfRule type="cellIs" priority="2" dxfId="101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75"/>
  <sheetViews>
    <sheetView showGridLines="0" zoomScale="80" zoomScaleNormal="80" zoomScalePageLayoutView="0" workbookViewId="0" topLeftCell="A46">
      <selection activeCell="A75" sqref="A75"/>
    </sheetView>
  </sheetViews>
  <sheetFormatPr defaultColWidth="8.00390625" defaultRowHeight="15"/>
  <cols>
    <col min="1" max="1" width="25.8515625" style="118" customWidth="1"/>
    <col min="2" max="2" width="10.57421875" style="118" bestFit="1" customWidth="1"/>
    <col min="3" max="3" width="10.7109375" style="118" bestFit="1" customWidth="1"/>
    <col min="4" max="4" width="8.57421875" style="118" bestFit="1" customWidth="1"/>
    <col min="5" max="5" width="10.7109375" style="118" bestFit="1" customWidth="1"/>
    <col min="6" max="6" width="10.57421875" style="118" bestFit="1" customWidth="1"/>
    <col min="7" max="7" width="9.7109375" style="118" customWidth="1"/>
    <col min="8" max="8" width="10.57421875" style="118" bestFit="1" customWidth="1"/>
    <col min="9" max="9" width="10.7109375" style="118" bestFit="1" customWidth="1"/>
    <col min="10" max="10" width="8.57421875" style="118" customWidth="1"/>
    <col min="11" max="11" width="10.7109375" style="118" bestFit="1" customWidth="1"/>
    <col min="12" max="12" width="10.57421875" style="118" bestFit="1" customWidth="1"/>
    <col min="13" max="13" width="10.8515625" style="118" bestFit="1" customWidth="1"/>
    <col min="14" max="14" width="11.57421875" style="118" customWidth="1"/>
    <col min="15" max="15" width="11.28125" style="118" customWidth="1"/>
    <col min="16" max="16" width="9.00390625" style="118" customWidth="1"/>
    <col min="17" max="17" width="10.8515625" style="118" customWidth="1"/>
    <col min="18" max="18" width="12.7109375" style="118" bestFit="1" customWidth="1"/>
    <col min="19" max="19" width="9.8515625" style="118" bestFit="1" customWidth="1"/>
    <col min="20" max="21" width="11.140625" style="118" bestFit="1" customWidth="1"/>
    <col min="22" max="23" width="10.28125" style="118" customWidth="1"/>
    <col min="24" max="24" width="12.7109375" style="118" bestFit="1" customWidth="1"/>
    <col min="25" max="25" width="9.8515625" style="118" bestFit="1" customWidth="1"/>
    <col min="26" max="16384" width="8.00390625" style="118" customWidth="1"/>
  </cols>
  <sheetData>
    <row r="1" spans="24:25" ht="18.75" thickBot="1">
      <c r="X1" s="570" t="s">
        <v>27</v>
      </c>
      <c r="Y1" s="571"/>
    </row>
    <row r="2" ht="5.25" customHeight="1" thickBot="1"/>
    <row r="3" spans="1:25" ht="24.75" customHeight="1" thickTop="1">
      <c r="A3" s="628" t="s">
        <v>66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30"/>
    </row>
    <row r="4" spans="1:25" ht="21" customHeight="1" thickBot="1">
      <c r="A4" s="639" t="s">
        <v>43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1"/>
    </row>
    <row r="5" spans="1:25" s="242" customFormat="1" ht="15.75" customHeight="1" thickBot="1" thickTop="1">
      <c r="A5" s="650" t="s">
        <v>65</v>
      </c>
      <c r="B5" s="645" t="s">
        <v>35</v>
      </c>
      <c r="C5" s="646"/>
      <c r="D5" s="646"/>
      <c r="E5" s="646"/>
      <c r="F5" s="646"/>
      <c r="G5" s="646"/>
      <c r="H5" s="646"/>
      <c r="I5" s="646"/>
      <c r="J5" s="647"/>
      <c r="K5" s="647"/>
      <c r="L5" s="647"/>
      <c r="M5" s="648"/>
      <c r="N5" s="645" t="s">
        <v>34</v>
      </c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9"/>
    </row>
    <row r="6" spans="1:25" s="158" customFormat="1" ht="26.25" customHeight="1">
      <c r="A6" s="651"/>
      <c r="B6" s="634" t="s">
        <v>150</v>
      </c>
      <c r="C6" s="635"/>
      <c r="D6" s="635"/>
      <c r="E6" s="635"/>
      <c r="F6" s="635"/>
      <c r="G6" s="631" t="s">
        <v>33</v>
      </c>
      <c r="H6" s="634" t="s">
        <v>151</v>
      </c>
      <c r="I6" s="635"/>
      <c r="J6" s="635"/>
      <c r="K6" s="635"/>
      <c r="L6" s="635"/>
      <c r="M6" s="642" t="s">
        <v>32</v>
      </c>
      <c r="N6" s="634" t="s">
        <v>152</v>
      </c>
      <c r="O6" s="635"/>
      <c r="P6" s="635"/>
      <c r="Q6" s="635"/>
      <c r="R6" s="635"/>
      <c r="S6" s="631" t="s">
        <v>33</v>
      </c>
      <c r="T6" s="634" t="s">
        <v>153</v>
      </c>
      <c r="U6" s="635"/>
      <c r="V6" s="635"/>
      <c r="W6" s="635"/>
      <c r="X6" s="635"/>
      <c r="Y6" s="636" t="s">
        <v>32</v>
      </c>
    </row>
    <row r="7" spans="1:25" s="158" customFormat="1" ht="26.25" customHeight="1">
      <c r="A7" s="652"/>
      <c r="B7" s="623" t="s">
        <v>21</v>
      </c>
      <c r="C7" s="624"/>
      <c r="D7" s="625" t="s">
        <v>20</v>
      </c>
      <c r="E7" s="624"/>
      <c r="F7" s="626" t="s">
        <v>16</v>
      </c>
      <c r="G7" s="632"/>
      <c r="H7" s="623" t="s">
        <v>21</v>
      </c>
      <c r="I7" s="624"/>
      <c r="J7" s="625" t="s">
        <v>20</v>
      </c>
      <c r="K7" s="624"/>
      <c r="L7" s="626" t="s">
        <v>16</v>
      </c>
      <c r="M7" s="643"/>
      <c r="N7" s="623" t="s">
        <v>21</v>
      </c>
      <c r="O7" s="624"/>
      <c r="P7" s="625" t="s">
        <v>20</v>
      </c>
      <c r="Q7" s="624"/>
      <c r="R7" s="626" t="s">
        <v>16</v>
      </c>
      <c r="S7" s="632"/>
      <c r="T7" s="623" t="s">
        <v>21</v>
      </c>
      <c r="U7" s="624"/>
      <c r="V7" s="625" t="s">
        <v>20</v>
      </c>
      <c r="W7" s="624"/>
      <c r="X7" s="626" t="s">
        <v>16</v>
      </c>
      <c r="Y7" s="637"/>
    </row>
    <row r="8" spans="1:25" s="238" customFormat="1" ht="15" thickBot="1">
      <c r="A8" s="653"/>
      <c r="B8" s="241" t="s">
        <v>18</v>
      </c>
      <c r="C8" s="239" t="s">
        <v>17</v>
      </c>
      <c r="D8" s="240" t="s">
        <v>18</v>
      </c>
      <c r="E8" s="239" t="s">
        <v>17</v>
      </c>
      <c r="F8" s="627"/>
      <c r="G8" s="633"/>
      <c r="H8" s="241" t="s">
        <v>18</v>
      </c>
      <c r="I8" s="239" t="s">
        <v>17</v>
      </c>
      <c r="J8" s="240" t="s">
        <v>18</v>
      </c>
      <c r="K8" s="239" t="s">
        <v>17</v>
      </c>
      <c r="L8" s="627"/>
      <c r="M8" s="644"/>
      <c r="N8" s="241" t="s">
        <v>18</v>
      </c>
      <c r="O8" s="239" t="s">
        <v>17</v>
      </c>
      <c r="P8" s="240" t="s">
        <v>18</v>
      </c>
      <c r="Q8" s="239" t="s">
        <v>17</v>
      </c>
      <c r="R8" s="627"/>
      <c r="S8" s="633"/>
      <c r="T8" s="241" t="s">
        <v>18</v>
      </c>
      <c r="U8" s="239" t="s">
        <v>17</v>
      </c>
      <c r="V8" s="240" t="s">
        <v>18</v>
      </c>
      <c r="W8" s="239" t="s">
        <v>17</v>
      </c>
      <c r="X8" s="627"/>
      <c r="Y8" s="638"/>
    </row>
    <row r="9" spans="1:25" s="147" customFormat="1" ht="18" customHeight="1" thickBot="1" thickTop="1">
      <c r="A9" s="279" t="s">
        <v>23</v>
      </c>
      <c r="B9" s="407">
        <f>B10+B23+B40+B51+B65+B73</f>
        <v>449292</v>
      </c>
      <c r="C9" s="408">
        <f>C10+C23+C40+C51+C65+C73</f>
        <v>416271</v>
      </c>
      <c r="D9" s="409">
        <f>D10+D23+D40+D51+D65+D73</f>
        <v>5461</v>
      </c>
      <c r="E9" s="408">
        <f>E10+E23+E40+E51+E65+E73</f>
        <v>5821</v>
      </c>
      <c r="F9" s="409">
        <f aca="true" t="shared" si="0" ref="F9:F42">SUM(B9:E9)</f>
        <v>876845</v>
      </c>
      <c r="G9" s="410">
        <f aca="true" t="shared" si="1" ref="G9:G42">F9/$F$9</f>
        <v>1</v>
      </c>
      <c r="H9" s="407">
        <f>H10+H23+H40+H51+H65+H73</f>
        <v>430556</v>
      </c>
      <c r="I9" s="408">
        <f>I10+I23+I40+I51+I65+I73</f>
        <v>401864</v>
      </c>
      <c r="J9" s="409">
        <f>J10+J23+J40+J51+J65+J73</f>
        <v>3061</v>
      </c>
      <c r="K9" s="408">
        <f>K10+K23+K40+K51+K65+K73</f>
        <v>3059</v>
      </c>
      <c r="L9" s="409">
        <f aca="true" t="shared" si="2" ref="L9:L42">SUM(H9:K9)</f>
        <v>838540</v>
      </c>
      <c r="M9" s="411">
        <f aca="true" t="shared" si="3" ref="M9:M42">IF(ISERROR(F9/L9-1),"         /0",(F9/L9-1))</f>
        <v>0.04568058768812455</v>
      </c>
      <c r="N9" s="407">
        <f>N10+N23+N40+N51+N65+N73</f>
        <v>4076643</v>
      </c>
      <c r="O9" s="408">
        <f>O10+O23+O40+O51+O65+O73</f>
        <v>3954989</v>
      </c>
      <c r="P9" s="409">
        <f>P10+P23+P40+P51+P65+P73</f>
        <v>38352</v>
      </c>
      <c r="Q9" s="408">
        <f>Q10+Q23+Q40+Q51+Q65+Q73</f>
        <v>41985</v>
      </c>
      <c r="R9" s="409">
        <f aca="true" t="shared" si="4" ref="R9:R42">SUM(N9:Q9)</f>
        <v>8111969</v>
      </c>
      <c r="S9" s="410">
        <f aca="true" t="shared" si="5" ref="S9:S42">R9/$R$9</f>
        <v>1</v>
      </c>
      <c r="T9" s="407">
        <f>T10+T23+T40+T51+T65+T73</f>
        <v>3664357</v>
      </c>
      <c r="U9" s="408">
        <f>U10+U23+U40+U51+U65+U73</f>
        <v>3548789</v>
      </c>
      <c r="V9" s="409">
        <f>V10+V23+V40+V51+V65+V73</f>
        <v>33187</v>
      </c>
      <c r="W9" s="408">
        <f>W10+W23+W40+W51+W65+W73</f>
        <v>30972</v>
      </c>
      <c r="X9" s="409">
        <f aca="true" t="shared" si="6" ref="X9:X42">SUM(T9:W9)</f>
        <v>7277305</v>
      </c>
      <c r="Y9" s="411">
        <f>IF(ISERROR(R9/X9-1),"         /0",(R9/X9-1))</f>
        <v>0.11469410722788176</v>
      </c>
    </row>
    <row r="10" spans="1:25" s="255" customFormat="1" ht="19.5" customHeight="1">
      <c r="A10" s="264" t="s">
        <v>58</v>
      </c>
      <c r="B10" s="261">
        <f>SUM(B11:B22)</f>
        <v>129996</v>
      </c>
      <c r="C10" s="260">
        <f>SUM(C11:C22)</f>
        <v>117506</v>
      </c>
      <c r="D10" s="259">
        <f>SUM(D11:D22)</f>
        <v>0</v>
      </c>
      <c r="E10" s="260">
        <f>SUM(E11:E22)</f>
        <v>0</v>
      </c>
      <c r="F10" s="259">
        <f t="shared" si="0"/>
        <v>247502</v>
      </c>
      <c r="G10" s="262">
        <f t="shared" si="1"/>
        <v>0.2822642542296529</v>
      </c>
      <c r="H10" s="261">
        <f>SUM(H11:H22)</f>
        <v>120860</v>
      </c>
      <c r="I10" s="260">
        <f>SUM(I11:I22)</f>
        <v>112925</v>
      </c>
      <c r="J10" s="259">
        <f>SUM(J11:J22)</f>
        <v>13</v>
      </c>
      <c r="K10" s="260">
        <f>SUM(K11:K22)</f>
        <v>8</v>
      </c>
      <c r="L10" s="259">
        <f t="shared" si="2"/>
        <v>233806</v>
      </c>
      <c r="M10" s="263">
        <f t="shared" si="3"/>
        <v>0.05857847959419349</v>
      </c>
      <c r="N10" s="261">
        <f>SUM(N11:N22)</f>
        <v>1233060</v>
      </c>
      <c r="O10" s="260">
        <f>SUM(O11:O22)</f>
        <v>1206568</v>
      </c>
      <c r="P10" s="259">
        <f>SUM(P11:P22)</f>
        <v>544</v>
      </c>
      <c r="Q10" s="260">
        <f>SUM(Q11:Q22)</f>
        <v>265</v>
      </c>
      <c r="R10" s="259">
        <f t="shared" si="4"/>
        <v>2440437</v>
      </c>
      <c r="S10" s="262">
        <f t="shared" si="5"/>
        <v>0.3008439751187412</v>
      </c>
      <c r="T10" s="261">
        <f>SUM(T11:T22)</f>
        <v>1146288</v>
      </c>
      <c r="U10" s="260">
        <f>SUM(U11:U22)</f>
        <v>1139322</v>
      </c>
      <c r="V10" s="259">
        <f>SUM(V11:V22)</f>
        <v>2100</v>
      </c>
      <c r="W10" s="260">
        <f>SUM(W11:W22)</f>
        <v>440</v>
      </c>
      <c r="X10" s="259">
        <f t="shared" si="6"/>
        <v>2288150</v>
      </c>
      <c r="Y10" s="256">
        <f aca="true" t="shared" si="7" ref="Y10:Y42">IF(ISERROR(R10/X10-1),"         /0",IF(R10/X10&gt;5,"  *  ",(R10/X10-1)))</f>
        <v>0.06655464021152468</v>
      </c>
    </row>
    <row r="11" spans="1:25" ht="19.5" customHeight="1">
      <c r="A11" s="207" t="s">
        <v>154</v>
      </c>
      <c r="B11" s="205">
        <v>52233</v>
      </c>
      <c r="C11" s="202">
        <v>47971</v>
      </c>
      <c r="D11" s="201">
        <v>0</v>
      </c>
      <c r="E11" s="202">
        <v>0</v>
      </c>
      <c r="F11" s="201">
        <f t="shared" si="0"/>
        <v>100204</v>
      </c>
      <c r="G11" s="204">
        <f t="shared" si="1"/>
        <v>0.11427789404056589</v>
      </c>
      <c r="H11" s="205">
        <v>46993</v>
      </c>
      <c r="I11" s="202">
        <v>43543</v>
      </c>
      <c r="J11" s="201">
        <v>1</v>
      </c>
      <c r="K11" s="202"/>
      <c r="L11" s="201">
        <f t="shared" si="2"/>
        <v>90537</v>
      </c>
      <c r="M11" s="206">
        <f t="shared" si="3"/>
        <v>0.10677402608878128</v>
      </c>
      <c r="N11" s="205">
        <v>453990</v>
      </c>
      <c r="O11" s="202">
        <v>444131</v>
      </c>
      <c r="P11" s="201">
        <v>211</v>
      </c>
      <c r="Q11" s="202">
        <v>203</v>
      </c>
      <c r="R11" s="201">
        <f t="shared" si="4"/>
        <v>898535</v>
      </c>
      <c r="S11" s="204">
        <f t="shared" si="5"/>
        <v>0.11076657220953384</v>
      </c>
      <c r="T11" s="205">
        <v>414983</v>
      </c>
      <c r="U11" s="202">
        <v>403672</v>
      </c>
      <c r="V11" s="201">
        <v>2017</v>
      </c>
      <c r="W11" s="202">
        <v>386</v>
      </c>
      <c r="X11" s="201">
        <f t="shared" si="6"/>
        <v>821058</v>
      </c>
      <c r="Y11" s="200">
        <f t="shared" si="7"/>
        <v>0.09436239583561701</v>
      </c>
    </row>
    <row r="12" spans="1:25" ht="19.5" customHeight="1">
      <c r="A12" s="207" t="s">
        <v>200</v>
      </c>
      <c r="B12" s="205">
        <v>21674</v>
      </c>
      <c r="C12" s="202">
        <v>19521</v>
      </c>
      <c r="D12" s="201">
        <v>0</v>
      </c>
      <c r="E12" s="202">
        <v>0</v>
      </c>
      <c r="F12" s="201">
        <f t="shared" si="0"/>
        <v>41195</v>
      </c>
      <c r="G12" s="204">
        <f t="shared" si="1"/>
        <v>0.04698093733784192</v>
      </c>
      <c r="H12" s="205">
        <v>17152</v>
      </c>
      <c r="I12" s="202">
        <v>17156</v>
      </c>
      <c r="J12" s="201"/>
      <c r="K12" s="202"/>
      <c r="L12" s="201">
        <f t="shared" si="2"/>
        <v>34308</v>
      </c>
      <c r="M12" s="206">
        <f t="shared" si="3"/>
        <v>0.2007403521044655</v>
      </c>
      <c r="N12" s="205">
        <v>191417</v>
      </c>
      <c r="O12" s="202">
        <v>193773</v>
      </c>
      <c r="P12" s="201"/>
      <c r="Q12" s="202"/>
      <c r="R12" s="201">
        <f t="shared" si="4"/>
        <v>385190</v>
      </c>
      <c r="S12" s="204">
        <f t="shared" si="5"/>
        <v>0.047484155819629</v>
      </c>
      <c r="T12" s="205">
        <v>194493</v>
      </c>
      <c r="U12" s="202">
        <v>202690</v>
      </c>
      <c r="V12" s="201"/>
      <c r="W12" s="202"/>
      <c r="X12" s="201">
        <f t="shared" si="6"/>
        <v>397183</v>
      </c>
      <c r="Y12" s="200">
        <f t="shared" si="7"/>
        <v>-0.030195149339221516</v>
      </c>
    </row>
    <row r="13" spans="1:25" ht="19.5" customHeight="1">
      <c r="A13" s="207" t="s">
        <v>262</v>
      </c>
      <c r="B13" s="205">
        <v>17151</v>
      </c>
      <c r="C13" s="202">
        <v>15315</v>
      </c>
      <c r="D13" s="201">
        <v>0</v>
      </c>
      <c r="E13" s="202">
        <v>0</v>
      </c>
      <c r="F13" s="201">
        <f>SUM(B13:E13)</f>
        <v>32466</v>
      </c>
      <c r="G13" s="204">
        <f>F13/$F$9</f>
        <v>0.03702592818571127</v>
      </c>
      <c r="H13" s="205">
        <v>14571</v>
      </c>
      <c r="I13" s="202">
        <v>12873</v>
      </c>
      <c r="J13" s="201"/>
      <c r="K13" s="202"/>
      <c r="L13" s="201">
        <f>SUM(H13:K13)</f>
        <v>27444</v>
      </c>
      <c r="M13" s="206">
        <f>IF(ISERROR(F13/L13-1),"         /0",(F13/L13-1))</f>
        <v>0.18299081766506342</v>
      </c>
      <c r="N13" s="205">
        <v>177661</v>
      </c>
      <c r="O13" s="202">
        <v>173812</v>
      </c>
      <c r="P13" s="201"/>
      <c r="Q13" s="202"/>
      <c r="R13" s="201">
        <f>SUM(N13:Q13)</f>
        <v>351473</v>
      </c>
      <c r="S13" s="204">
        <f>R13/$R$9</f>
        <v>0.043327705024513774</v>
      </c>
      <c r="T13" s="205">
        <v>136586</v>
      </c>
      <c r="U13" s="202">
        <v>133201</v>
      </c>
      <c r="V13" s="201"/>
      <c r="W13" s="202"/>
      <c r="X13" s="201">
        <f>SUM(T13:W13)</f>
        <v>269787</v>
      </c>
      <c r="Y13" s="200">
        <f>IF(ISERROR(R13/X13-1),"         /0",IF(R13/X13&gt;5,"  *  ",(R13/X13-1)))</f>
        <v>0.3027796002031231</v>
      </c>
    </row>
    <row r="14" spans="1:25" ht="19.5" customHeight="1">
      <c r="A14" s="207" t="s">
        <v>263</v>
      </c>
      <c r="B14" s="205">
        <v>10566</v>
      </c>
      <c r="C14" s="202">
        <v>9464</v>
      </c>
      <c r="D14" s="201">
        <v>0</v>
      </c>
      <c r="E14" s="202">
        <v>0</v>
      </c>
      <c r="F14" s="201">
        <f t="shared" si="0"/>
        <v>20030</v>
      </c>
      <c r="G14" s="204">
        <f t="shared" si="1"/>
        <v>0.02284326192200446</v>
      </c>
      <c r="H14" s="205">
        <v>11043</v>
      </c>
      <c r="I14" s="202">
        <v>9703</v>
      </c>
      <c r="J14" s="201"/>
      <c r="K14" s="202"/>
      <c r="L14" s="201">
        <f t="shared" si="2"/>
        <v>20746</v>
      </c>
      <c r="M14" s="206">
        <f t="shared" si="3"/>
        <v>-0.03451267714258166</v>
      </c>
      <c r="N14" s="205">
        <v>112981</v>
      </c>
      <c r="O14" s="202">
        <v>106234</v>
      </c>
      <c r="P14" s="201"/>
      <c r="Q14" s="202"/>
      <c r="R14" s="201">
        <f t="shared" si="4"/>
        <v>219215</v>
      </c>
      <c r="S14" s="204">
        <f t="shared" si="5"/>
        <v>0.02702364863573813</v>
      </c>
      <c r="T14" s="205">
        <v>106622</v>
      </c>
      <c r="U14" s="202">
        <v>104175</v>
      </c>
      <c r="V14" s="201"/>
      <c r="W14" s="202"/>
      <c r="X14" s="201">
        <f t="shared" si="6"/>
        <v>210797</v>
      </c>
      <c r="Y14" s="200">
        <f t="shared" si="7"/>
        <v>0.039934154660645094</v>
      </c>
    </row>
    <row r="15" spans="1:25" ht="19.5" customHeight="1">
      <c r="A15" s="207" t="s">
        <v>264</v>
      </c>
      <c r="B15" s="205">
        <v>9643</v>
      </c>
      <c r="C15" s="202">
        <v>9071</v>
      </c>
      <c r="D15" s="201">
        <v>0</v>
      </c>
      <c r="E15" s="202">
        <v>0</v>
      </c>
      <c r="F15" s="201">
        <f>SUM(B15:E15)</f>
        <v>18714</v>
      </c>
      <c r="G15" s="204">
        <f>F15/$F$9</f>
        <v>0.02134242654060866</v>
      </c>
      <c r="H15" s="205">
        <v>10845</v>
      </c>
      <c r="I15" s="202">
        <v>10283</v>
      </c>
      <c r="J15" s="201"/>
      <c r="K15" s="202"/>
      <c r="L15" s="201">
        <f>SUM(H15:K15)</f>
        <v>21128</v>
      </c>
      <c r="M15" s="206">
        <f>IF(ISERROR(F15/L15-1),"         /0",(F15/L15-1))</f>
        <v>-0.11425596365013257</v>
      </c>
      <c r="N15" s="205">
        <v>94413</v>
      </c>
      <c r="O15" s="202">
        <v>95884</v>
      </c>
      <c r="P15" s="201">
        <v>272</v>
      </c>
      <c r="Q15" s="202">
        <v>0</v>
      </c>
      <c r="R15" s="201">
        <f>SUM(N15:Q15)</f>
        <v>190569</v>
      </c>
      <c r="S15" s="204">
        <f>R15/$R$9</f>
        <v>0.023492323503701753</v>
      </c>
      <c r="T15" s="205">
        <v>95663</v>
      </c>
      <c r="U15" s="202">
        <v>99915</v>
      </c>
      <c r="V15" s="201">
        <v>0</v>
      </c>
      <c r="W15" s="202"/>
      <c r="X15" s="201">
        <f>SUM(T15:W15)</f>
        <v>195578</v>
      </c>
      <c r="Y15" s="200">
        <f>IF(ISERROR(R15/X15-1),"         /0",IF(R15/X15&gt;5,"  *  ",(R15/X15-1)))</f>
        <v>-0.02561126507071343</v>
      </c>
    </row>
    <row r="16" spans="1:25" ht="19.5" customHeight="1">
      <c r="A16" s="207" t="s">
        <v>155</v>
      </c>
      <c r="B16" s="205">
        <v>6354</v>
      </c>
      <c r="C16" s="202">
        <v>5432</v>
      </c>
      <c r="D16" s="201">
        <v>0</v>
      </c>
      <c r="E16" s="202">
        <v>0</v>
      </c>
      <c r="F16" s="201">
        <f>SUM(B16:E16)</f>
        <v>11786</v>
      </c>
      <c r="G16" s="204">
        <f>F16/$F$9</f>
        <v>0.013441372192348705</v>
      </c>
      <c r="H16" s="205">
        <v>6374</v>
      </c>
      <c r="I16" s="202">
        <v>6040</v>
      </c>
      <c r="J16" s="201"/>
      <c r="K16" s="202"/>
      <c r="L16" s="201">
        <f>SUM(H16:K16)</f>
        <v>12414</v>
      </c>
      <c r="M16" s="206">
        <f>IF(ISERROR(F16/L16-1),"         /0",(F16/L16-1))</f>
        <v>-0.05058804575479292</v>
      </c>
      <c r="N16" s="205">
        <v>53288</v>
      </c>
      <c r="O16" s="202">
        <v>51522</v>
      </c>
      <c r="P16" s="201"/>
      <c r="Q16" s="202"/>
      <c r="R16" s="201">
        <f>SUM(N16:Q16)</f>
        <v>104810</v>
      </c>
      <c r="S16" s="204">
        <f>R16/$R$9</f>
        <v>0.012920414266869117</v>
      </c>
      <c r="T16" s="205">
        <v>52109</v>
      </c>
      <c r="U16" s="202">
        <v>51508</v>
      </c>
      <c r="V16" s="201"/>
      <c r="W16" s="202"/>
      <c r="X16" s="201">
        <f>SUM(T16:W16)</f>
        <v>103617</v>
      </c>
      <c r="Y16" s="200">
        <f>IF(ISERROR(R16/X16-1),"         /0",IF(R16/X16&gt;5,"  *  ",(R16/X16-1)))</f>
        <v>0.011513554725576025</v>
      </c>
    </row>
    <row r="17" spans="1:25" ht="19.5" customHeight="1">
      <c r="A17" s="207" t="s">
        <v>266</v>
      </c>
      <c r="B17" s="205">
        <v>4649</v>
      </c>
      <c r="C17" s="202">
        <v>4119</v>
      </c>
      <c r="D17" s="201">
        <v>0</v>
      </c>
      <c r="E17" s="202">
        <v>0</v>
      </c>
      <c r="F17" s="201">
        <f>SUM(B17:E17)</f>
        <v>8768</v>
      </c>
      <c r="G17" s="204">
        <f>F17/$F$9</f>
        <v>0.009999486796412136</v>
      </c>
      <c r="H17" s="205">
        <v>4287</v>
      </c>
      <c r="I17" s="202">
        <v>5413</v>
      </c>
      <c r="J17" s="201"/>
      <c r="K17" s="202"/>
      <c r="L17" s="201">
        <f>SUM(H17:K17)</f>
        <v>9700</v>
      </c>
      <c r="M17" s="206">
        <f>IF(ISERROR(F17/L17-1),"         /0",(F17/L17-1))</f>
        <v>-0.09608247422680416</v>
      </c>
      <c r="N17" s="205">
        <v>58931</v>
      </c>
      <c r="O17" s="202">
        <v>58459</v>
      </c>
      <c r="P17" s="201"/>
      <c r="Q17" s="202"/>
      <c r="R17" s="201">
        <f>SUM(N17:Q17)</f>
        <v>117390</v>
      </c>
      <c r="S17" s="204">
        <f>R17/$R$9</f>
        <v>0.014471209147865333</v>
      </c>
      <c r="T17" s="205">
        <v>54206</v>
      </c>
      <c r="U17" s="202">
        <v>61957</v>
      </c>
      <c r="V17" s="201"/>
      <c r="W17" s="202"/>
      <c r="X17" s="201">
        <f>SUM(T17:W17)</f>
        <v>116163</v>
      </c>
      <c r="Y17" s="200">
        <f>IF(ISERROR(R17/X17-1),"         /0",IF(R17/X17&gt;5,"  *  ",(R17/X17-1)))</f>
        <v>0.010562743730792024</v>
      </c>
    </row>
    <row r="18" spans="1:25" ht="19.5" customHeight="1">
      <c r="A18" s="207" t="s">
        <v>202</v>
      </c>
      <c r="B18" s="205">
        <v>3729</v>
      </c>
      <c r="C18" s="202">
        <v>3049</v>
      </c>
      <c r="D18" s="201">
        <v>0</v>
      </c>
      <c r="E18" s="202">
        <v>0</v>
      </c>
      <c r="F18" s="201">
        <f>SUM(B18:E18)</f>
        <v>6778</v>
      </c>
      <c r="G18" s="204">
        <f>F18/$F$9</f>
        <v>0.007729986485638853</v>
      </c>
      <c r="H18" s="205">
        <v>5458</v>
      </c>
      <c r="I18" s="202">
        <v>4738</v>
      </c>
      <c r="J18" s="201"/>
      <c r="K18" s="202"/>
      <c r="L18" s="201">
        <f>SUM(H18:K18)</f>
        <v>10196</v>
      </c>
      <c r="M18" s="206">
        <f>IF(ISERROR(F18/L18-1),"         /0",(F18/L18-1))</f>
        <v>-0.33522950176539823</v>
      </c>
      <c r="N18" s="205">
        <v>41651</v>
      </c>
      <c r="O18" s="202">
        <v>37876</v>
      </c>
      <c r="P18" s="201"/>
      <c r="Q18" s="202"/>
      <c r="R18" s="201">
        <f>SUM(N18:Q18)</f>
        <v>79527</v>
      </c>
      <c r="S18" s="204">
        <f>R18/$R$9</f>
        <v>0.009803661725038644</v>
      </c>
      <c r="T18" s="205">
        <v>46960</v>
      </c>
      <c r="U18" s="202">
        <v>43118</v>
      </c>
      <c r="V18" s="201"/>
      <c r="W18" s="202"/>
      <c r="X18" s="201">
        <f>SUM(T18:W18)</f>
        <v>90078</v>
      </c>
      <c r="Y18" s="200">
        <f>IF(ISERROR(R18/X18-1),"         /0",IF(R18/X18&gt;5,"  *  ",(R18/X18-1)))</f>
        <v>-0.11713181909012194</v>
      </c>
    </row>
    <row r="19" spans="1:25" ht="19.5" customHeight="1">
      <c r="A19" s="207" t="s">
        <v>197</v>
      </c>
      <c r="B19" s="205">
        <v>2352</v>
      </c>
      <c r="C19" s="202">
        <v>1770</v>
      </c>
      <c r="D19" s="201">
        <v>0</v>
      </c>
      <c r="E19" s="202">
        <v>0</v>
      </c>
      <c r="F19" s="201">
        <f t="shared" si="0"/>
        <v>4122</v>
      </c>
      <c r="G19" s="204">
        <f t="shared" si="1"/>
        <v>0.004700944864827877</v>
      </c>
      <c r="H19" s="205">
        <v>2829</v>
      </c>
      <c r="I19" s="202">
        <v>2450</v>
      </c>
      <c r="J19" s="201"/>
      <c r="K19" s="202"/>
      <c r="L19" s="201">
        <f t="shared" si="2"/>
        <v>5279</v>
      </c>
      <c r="M19" s="206">
        <f t="shared" si="3"/>
        <v>-0.21917029740481153</v>
      </c>
      <c r="N19" s="205">
        <v>27883</v>
      </c>
      <c r="O19" s="202">
        <v>25695</v>
      </c>
      <c r="P19" s="201"/>
      <c r="Q19" s="202"/>
      <c r="R19" s="201">
        <f t="shared" si="4"/>
        <v>53578</v>
      </c>
      <c r="S19" s="204">
        <f t="shared" si="5"/>
        <v>0.006604808277743665</v>
      </c>
      <c r="T19" s="205">
        <v>30201</v>
      </c>
      <c r="U19" s="202">
        <v>27653</v>
      </c>
      <c r="V19" s="201"/>
      <c r="W19" s="202"/>
      <c r="X19" s="201">
        <f t="shared" si="6"/>
        <v>57854</v>
      </c>
      <c r="Y19" s="200">
        <f t="shared" si="7"/>
        <v>-0.07391018771390045</v>
      </c>
    </row>
    <row r="20" spans="1:25" ht="19.5" customHeight="1">
      <c r="A20" s="207" t="s">
        <v>210</v>
      </c>
      <c r="B20" s="205">
        <v>827</v>
      </c>
      <c r="C20" s="202">
        <v>819</v>
      </c>
      <c r="D20" s="201">
        <v>0</v>
      </c>
      <c r="E20" s="202">
        <v>0</v>
      </c>
      <c r="F20" s="201">
        <f>SUM(B20:E20)</f>
        <v>1646</v>
      </c>
      <c r="G20" s="204">
        <f>F20/$F$9</f>
        <v>0.0018771846791622237</v>
      </c>
      <c r="H20" s="205">
        <v>444</v>
      </c>
      <c r="I20" s="202"/>
      <c r="J20" s="201"/>
      <c r="K20" s="202"/>
      <c r="L20" s="201">
        <f>SUM(H20:K20)</f>
        <v>444</v>
      </c>
      <c r="M20" s="206">
        <f>IF(ISERROR(F20/L20-1),"         /0",(F20/L20-1))</f>
        <v>2.7072072072072073</v>
      </c>
      <c r="N20" s="205">
        <v>12828</v>
      </c>
      <c r="O20" s="202">
        <v>7207</v>
      </c>
      <c r="P20" s="201"/>
      <c r="Q20" s="202"/>
      <c r="R20" s="201">
        <f>SUM(N20:Q20)</f>
        <v>20035</v>
      </c>
      <c r="S20" s="204">
        <f>R20/$R$9</f>
        <v>0.0024698072687407953</v>
      </c>
      <c r="T20" s="205">
        <v>4914</v>
      </c>
      <c r="U20" s="202"/>
      <c r="V20" s="201"/>
      <c r="W20" s="202"/>
      <c r="X20" s="201">
        <f>SUM(T20:W20)</f>
        <v>4914</v>
      </c>
      <c r="Y20" s="200">
        <f>IF(ISERROR(R20/X20-1),"         /0",IF(R20/X20&gt;5,"  *  ",(R20/X20-1)))</f>
        <v>3.0771265771265774</v>
      </c>
    </row>
    <row r="21" spans="1:25" ht="19.5" customHeight="1">
      <c r="A21" s="207" t="s">
        <v>205</v>
      </c>
      <c r="B21" s="205">
        <v>683</v>
      </c>
      <c r="C21" s="202">
        <v>772</v>
      </c>
      <c r="D21" s="201">
        <v>0</v>
      </c>
      <c r="E21" s="202">
        <v>0</v>
      </c>
      <c r="F21" s="201">
        <f t="shared" si="0"/>
        <v>1455</v>
      </c>
      <c r="G21" s="204">
        <f t="shared" si="1"/>
        <v>0.0016593582674246873</v>
      </c>
      <c r="H21" s="205">
        <v>627</v>
      </c>
      <c r="I21" s="202">
        <v>582</v>
      </c>
      <c r="J21" s="201"/>
      <c r="K21" s="202"/>
      <c r="L21" s="201">
        <f t="shared" si="2"/>
        <v>1209</v>
      </c>
      <c r="M21" s="206">
        <f t="shared" si="3"/>
        <v>0.2034739454094292</v>
      </c>
      <c r="N21" s="205">
        <v>6816</v>
      </c>
      <c r="O21" s="202">
        <v>10244</v>
      </c>
      <c r="P21" s="201"/>
      <c r="Q21" s="202"/>
      <c r="R21" s="201">
        <f t="shared" si="4"/>
        <v>17060</v>
      </c>
      <c r="S21" s="204">
        <f t="shared" si="5"/>
        <v>0.002103065236072771</v>
      </c>
      <c r="T21" s="205">
        <v>7500</v>
      </c>
      <c r="U21" s="202">
        <v>9849</v>
      </c>
      <c r="V21" s="201"/>
      <c r="W21" s="202"/>
      <c r="X21" s="201">
        <f t="shared" si="6"/>
        <v>17349</v>
      </c>
      <c r="Y21" s="200">
        <f t="shared" si="7"/>
        <v>-0.01665802063519506</v>
      </c>
    </row>
    <row r="22" spans="1:25" ht="19.5" customHeight="1" thickBot="1">
      <c r="A22" s="207" t="s">
        <v>171</v>
      </c>
      <c r="B22" s="205">
        <v>135</v>
      </c>
      <c r="C22" s="202">
        <v>203</v>
      </c>
      <c r="D22" s="201">
        <v>0</v>
      </c>
      <c r="E22" s="202">
        <v>0</v>
      </c>
      <c r="F22" s="201">
        <f t="shared" si="0"/>
        <v>338</v>
      </c>
      <c r="G22" s="204">
        <f t="shared" si="1"/>
        <v>0.00038547291710621604</v>
      </c>
      <c r="H22" s="205">
        <v>237</v>
      </c>
      <c r="I22" s="202">
        <v>144</v>
      </c>
      <c r="J22" s="201">
        <v>12</v>
      </c>
      <c r="K22" s="202">
        <v>8</v>
      </c>
      <c r="L22" s="201">
        <f t="shared" si="2"/>
        <v>401</v>
      </c>
      <c r="M22" s="206">
        <f t="shared" si="3"/>
        <v>-0.15710723192019949</v>
      </c>
      <c r="N22" s="205">
        <v>1201</v>
      </c>
      <c r="O22" s="202">
        <v>1731</v>
      </c>
      <c r="P22" s="201">
        <v>61</v>
      </c>
      <c r="Q22" s="202">
        <v>62</v>
      </c>
      <c r="R22" s="201">
        <f t="shared" si="4"/>
        <v>3055</v>
      </c>
      <c r="S22" s="204">
        <f t="shared" si="5"/>
        <v>0.0003766040032943913</v>
      </c>
      <c r="T22" s="205">
        <v>2051</v>
      </c>
      <c r="U22" s="202">
        <v>1584</v>
      </c>
      <c r="V22" s="201">
        <v>83</v>
      </c>
      <c r="W22" s="202">
        <v>54</v>
      </c>
      <c r="X22" s="201">
        <f t="shared" si="6"/>
        <v>3772</v>
      </c>
      <c r="Y22" s="200">
        <f t="shared" si="7"/>
        <v>-0.190084835630965</v>
      </c>
    </row>
    <row r="23" spans="1:25" s="255" customFormat="1" ht="19.5" customHeight="1">
      <c r="A23" s="264" t="s">
        <v>57</v>
      </c>
      <c r="B23" s="261">
        <f>SUM(B24:B39)</f>
        <v>117832</v>
      </c>
      <c r="C23" s="260">
        <f>SUM(C24:C39)</f>
        <v>116492</v>
      </c>
      <c r="D23" s="259">
        <f>SUM(D24:D39)</f>
        <v>3835</v>
      </c>
      <c r="E23" s="260">
        <f>SUM(E24:E39)</f>
        <v>4305</v>
      </c>
      <c r="F23" s="259">
        <f t="shared" si="0"/>
        <v>242464</v>
      </c>
      <c r="G23" s="262">
        <f t="shared" si="1"/>
        <v>0.27651865495041883</v>
      </c>
      <c r="H23" s="261">
        <f>SUM(H24:H39)</f>
        <v>121194</v>
      </c>
      <c r="I23" s="260">
        <f>SUM(I24:I39)</f>
        <v>118982</v>
      </c>
      <c r="J23" s="259">
        <f>SUM(J24:J39)</f>
        <v>32</v>
      </c>
      <c r="K23" s="260">
        <f>SUM(K24:K39)</f>
        <v>103</v>
      </c>
      <c r="L23" s="259">
        <f t="shared" si="2"/>
        <v>240311</v>
      </c>
      <c r="M23" s="263">
        <f t="shared" si="3"/>
        <v>0.008959223672657446</v>
      </c>
      <c r="N23" s="261">
        <f>SUM(N24:N39)</f>
        <v>1050388</v>
      </c>
      <c r="O23" s="260">
        <f>SUM(O24:O39)</f>
        <v>1045726</v>
      </c>
      <c r="P23" s="259">
        <f>SUM(P24:P39)</f>
        <v>9838</v>
      </c>
      <c r="Q23" s="260">
        <f>SUM(Q24:Q39)</f>
        <v>12758</v>
      </c>
      <c r="R23" s="259">
        <f t="shared" si="4"/>
        <v>2118710</v>
      </c>
      <c r="S23" s="262">
        <f t="shared" si="5"/>
        <v>0.2611831973223764</v>
      </c>
      <c r="T23" s="261">
        <f>SUM(T24:T39)</f>
        <v>987276</v>
      </c>
      <c r="U23" s="260">
        <f>SUM(U24:U39)</f>
        <v>976509</v>
      </c>
      <c r="V23" s="259">
        <f>SUM(V24:V39)</f>
        <v>1216</v>
      </c>
      <c r="W23" s="260">
        <f>SUM(W24:W39)</f>
        <v>1460</v>
      </c>
      <c r="X23" s="259">
        <f t="shared" si="6"/>
        <v>1966461</v>
      </c>
      <c r="Y23" s="256">
        <f t="shared" si="7"/>
        <v>0.07742284235486996</v>
      </c>
    </row>
    <row r="24" spans="1:25" ht="19.5" customHeight="1">
      <c r="A24" s="222" t="s">
        <v>154</v>
      </c>
      <c r="B24" s="219">
        <v>27824</v>
      </c>
      <c r="C24" s="217">
        <v>26354</v>
      </c>
      <c r="D24" s="218">
        <v>0</v>
      </c>
      <c r="E24" s="217">
        <v>0</v>
      </c>
      <c r="F24" s="218">
        <f t="shared" si="0"/>
        <v>54178</v>
      </c>
      <c r="G24" s="220">
        <f t="shared" si="1"/>
        <v>0.061787431073907016</v>
      </c>
      <c r="H24" s="219">
        <v>22862</v>
      </c>
      <c r="I24" s="217">
        <v>22943</v>
      </c>
      <c r="J24" s="218">
        <v>8</v>
      </c>
      <c r="K24" s="217"/>
      <c r="L24" s="218">
        <f t="shared" si="2"/>
        <v>45813</v>
      </c>
      <c r="M24" s="221">
        <f t="shared" si="3"/>
        <v>0.18259009451465746</v>
      </c>
      <c r="N24" s="219">
        <v>255754</v>
      </c>
      <c r="O24" s="217">
        <v>251116</v>
      </c>
      <c r="P24" s="218">
        <v>734</v>
      </c>
      <c r="Q24" s="217">
        <v>803</v>
      </c>
      <c r="R24" s="218">
        <f t="shared" si="4"/>
        <v>508407</v>
      </c>
      <c r="S24" s="220">
        <f t="shared" si="5"/>
        <v>0.06267368625299234</v>
      </c>
      <c r="T24" s="219">
        <v>237383</v>
      </c>
      <c r="U24" s="217">
        <v>239013</v>
      </c>
      <c r="V24" s="218">
        <v>814</v>
      </c>
      <c r="W24" s="217">
        <v>965</v>
      </c>
      <c r="X24" s="218">
        <f t="shared" si="6"/>
        <v>478175</v>
      </c>
      <c r="Y24" s="216">
        <f t="shared" si="7"/>
        <v>0.0632237151670414</v>
      </c>
    </row>
    <row r="25" spans="1:25" ht="19.5" customHeight="1">
      <c r="A25" s="222" t="s">
        <v>192</v>
      </c>
      <c r="B25" s="219">
        <v>25356</v>
      </c>
      <c r="C25" s="217">
        <v>25721</v>
      </c>
      <c r="D25" s="218">
        <v>0</v>
      </c>
      <c r="E25" s="217">
        <v>0</v>
      </c>
      <c r="F25" s="218">
        <f t="shared" si="0"/>
        <v>51077</v>
      </c>
      <c r="G25" s="220">
        <f t="shared" si="1"/>
        <v>0.058250888127320107</v>
      </c>
      <c r="H25" s="219">
        <v>22174</v>
      </c>
      <c r="I25" s="217">
        <v>22917</v>
      </c>
      <c r="J25" s="218"/>
      <c r="K25" s="217"/>
      <c r="L25" s="218">
        <f t="shared" si="2"/>
        <v>45091</v>
      </c>
      <c r="M25" s="221">
        <f t="shared" si="3"/>
        <v>0.13275376460934551</v>
      </c>
      <c r="N25" s="219">
        <v>218583</v>
      </c>
      <c r="O25" s="217">
        <v>215524</v>
      </c>
      <c r="P25" s="218"/>
      <c r="Q25" s="217"/>
      <c r="R25" s="218">
        <f t="shared" si="4"/>
        <v>434107</v>
      </c>
      <c r="S25" s="220">
        <f t="shared" si="5"/>
        <v>0.05351438103375395</v>
      </c>
      <c r="T25" s="219">
        <v>211642</v>
      </c>
      <c r="U25" s="217">
        <v>210882</v>
      </c>
      <c r="V25" s="218"/>
      <c r="W25" s="217"/>
      <c r="X25" s="218">
        <f t="shared" si="6"/>
        <v>422524</v>
      </c>
      <c r="Y25" s="216">
        <f t="shared" si="7"/>
        <v>0.027413827380219802</v>
      </c>
    </row>
    <row r="26" spans="1:25" ht="19.5" customHeight="1">
      <c r="A26" s="222" t="s">
        <v>196</v>
      </c>
      <c r="B26" s="219">
        <v>18937</v>
      </c>
      <c r="C26" s="217">
        <v>19205</v>
      </c>
      <c r="D26" s="218">
        <v>0</v>
      </c>
      <c r="E26" s="217">
        <v>0</v>
      </c>
      <c r="F26" s="218">
        <f t="shared" si="0"/>
        <v>38142</v>
      </c>
      <c r="G26" s="220">
        <f t="shared" si="1"/>
        <v>0.043499136107293765</v>
      </c>
      <c r="H26" s="219">
        <v>19178</v>
      </c>
      <c r="I26" s="217">
        <v>18184</v>
      </c>
      <c r="J26" s="218"/>
      <c r="K26" s="217"/>
      <c r="L26" s="218">
        <f t="shared" si="2"/>
        <v>37362</v>
      </c>
      <c r="M26" s="221">
        <f t="shared" si="3"/>
        <v>0.02087682672233826</v>
      </c>
      <c r="N26" s="219">
        <v>169785</v>
      </c>
      <c r="O26" s="217">
        <v>169255</v>
      </c>
      <c r="P26" s="218"/>
      <c r="Q26" s="217"/>
      <c r="R26" s="218">
        <f t="shared" si="4"/>
        <v>339040</v>
      </c>
      <c r="S26" s="220">
        <f t="shared" si="5"/>
        <v>0.04179503151454351</v>
      </c>
      <c r="T26" s="219">
        <v>154612</v>
      </c>
      <c r="U26" s="217">
        <v>149707</v>
      </c>
      <c r="V26" s="218">
        <v>146</v>
      </c>
      <c r="W26" s="217">
        <v>148</v>
      </c>
      <c r="X26" s="218">
        <f t="shared" si="6"/>
        <v>304613</v>
      </c>
      <c r="Y26" s="216">
        <f t="shared" si="7"/>
        <v>0.11301881403617053</v>
      </c>
    </row>
    <row r="27" spans="1:25" ht="19.5" customHeight="1">
      <c r="A27" s="222" t="s">
        <v>184</v>
      </c>
      <c r="B27" s="219">
        <v>9989</v>
      </c>
      <c r="C27" s="217">
        <v>9868</v>
      </c>
      <c r="D27" s="218">
        <v>0</v>
      </c>
      <c r="E27" s="217">
        <v>0</v>
      </c>
      <c r="F27" s="218">
        <f>SUM(B27:E27)</f>
        <v>19857</v>
      </c>
      <c r="G27" s="220">
        <f>F27/$F$9</f>
        <v>0.022645963653781454</v>
      </c>
      <c r="H27" s="219">
        <v>9871</v>
      </c>
      <c r="I27" s="217">
        <v>8741</v>
      </c>
      <c r="J27" s="218"/>
      <c r="K27" s="217"/>
      <c r="L27" s="218">
        <f>SUM(H27:K27)</f>
        <v>18612</v>
      </c>
      <c r="M27" s="221">
        <f>IF(ISERROR(F27/L27-1),"         /0",(F27/L27-1))</f>
        <v>0.06689232753062546</v>
      </c>
      <c r="N27" s="219">
        <v>96864</v>
      </c>
      <c r="O27" s="217">
        <v>92876</v>
      </c>
      <c r="P27" s="218"/>
      <c r="Q27" s="217"/>
      <c r="R27" s="218">
        <f>SUM(N27:Q27)</f>
        <v>189740</v>
      </c>
      <c r="S27" s="220">
        <f>R27/$R$9</f>
        <v>0.023390128833086023</v>
      </c>
      <c r="T27" s="219">
        <v>15038</v>
      </c>
      <c r="U27" s="217">
        <v>13490</v>
      </c>
      <c r="V27" s="218"/>
      <c r="W27" s="217"/>
      <c r="X27" s="218">
        <f>SUM(T27:W27)</f>
        <v>28528</v>
      </c>
      <c r="Y27" s="216" t="str">
        <f>IF(ISERROR(R27/X27-1),"         /0",IF(R27/X27&gt;5,"  *  ",(R27/X27-1)))</f>
        <v>  *  </v>
      </c>
    </row>
    <row r="28" spans="1:25" ht="19.5" customHeight="1">
      <c r="A28" s="222" t="s">
        <v>208</v>
      </c>
      <c r="B28" s="219">
        <v>8913</v>
      </c>
      <c r="C28" s="217">
        <v>8741</v>
      </c>
      <c r="D28" s="218">
        <v>0</v>
      </c>
      <c r="E28" s="217">
        <v>0</v>
      </c>
      <c r="F28" s="218">
        <f t="shared" si="0"/>
        <v>17654</v>
      </c>
      <c r="G28" s="220">
        <f t="shared" si="1"/>
        <v>0.020133546978086208</v>
      </c>
      <c r="H28" s="219">
        <v>14220</v>
      </c>
      <c r="I28" s="217">
        <v>13287</v>
      </c>
      <c r="J28" s="218"/>
      <c r="K28" s="217"/>
      <c r="L28" s="218">
        <f t="shared" si="2"/>
        <v>27507</v>
      </c>
      <c r="M28" s="221">
        <f t="shared" si="3"/>
        <v>-0.3581997309775693</v>
      </c>
      <c r="N28" s="219">
        <v>98534</v>
      </c>
      <c r="O28" s="217">
        <v>96383</v>
      </c>
      <c r="P28" s="218"/>
      <c r="Q28" s="217"/>
      <c r="R28" s="218">
        <f t="shared" si="4"/>
        <v>194917</v>
      </c>
      <c r="S28" s="220">
        <f t="shared" si="5"/>
        <v>0.0240283216072448</v>
      </c>
      <c r="T28" s="219">
        <v>117317</v>
      </c>
      <c r="U28" s="217">
        <v>111930</v>
      </c>
      <c r="V28" s="218"/>
      <c r="W28" s="217"/>
      <c r="X28" s="218">
        <f t="shared" si="6"/>
        <v>229247</v>
      </c>
      <c r="Y28" s="216">
        <f t="shared" si="7"/>
        <v>-0.1497511417815719</v>
      </c>
    </row>
    <row r="29" spans="1:25" ht="19.5" customHeight="1">
      <c r="A29" s="222" t="s">
        <v>155</v>
      </c>
      <c r="B29" s="219">
        <v>5578</v>
      </c>
      <c r="C29" s="217">
        <v>5553</v>
      </c>
      <c r="D29" s="218">
        <v>0</v>
      </c>
      <c r="E29" s="217">
        <v>0</v>
      </c>
      <c r="F29" s="218">
        <f>SUM(B29:E29)</f>
        <v>11131</v>
      </c>
      <c r="G29" s="220">
        <f>F29/$F$9</f>
        <v>0.012694375858903227</v>
      </c>
      <c r="H29" s="219">
        <v>14019</v>
      </c>
      <c r="I29" s="217">
        <v>13645</v>
      </c>
      <c r="J29" s="218"/>
      <c r="K29" s="217"/>
      <c r="L29" s="218">
        <f>SUM(H29:K29)</f>
        <v>27664</v>
      </c>
      <c r="M29" s="221">
        <f>IF(ISERROR(F29/L29-1),"         /0",(F29/L29-1))</f>
        <v>-0.5976359167148642</v>
      </c>
      <c r="N29" s="219">
        <v>49457</v>
      </c>
      <c r="O29" s="217">
        <v>48667</v>
      </c>
      <c r="P29" s="218"/>
      <c r="Q29" s="217"/>
      <c r="R29" s="218">
        <f>SUM(N29:Q29)</f>
        <v>98124</v>
      </c>
      <c r="S29" s="220">
        <f>R29/$R$9</f>
        <v>0.012096200071770492</v>
      </c>
      <c r="T29" s="219">
        <v>110041</v>
      </c>
      <c r="U29" s="217">
        <v>104521</v>
      </c>
      <c r="V29" s="218">
        <v>128</v>
      </c>
      <c r="W29" s="217">
        <v>129</v>
      </c>
      <c r="X29" s="218">
        <f>SUM(T29:W29)</f>
        <v>214819</v>
      </c>
      <c r="Y29" s="216">
        <f>IF(ISERROR(R29/X29-1),"         /0",IF(R29/X29&gt;5,"  *  ",(R29/X29-1)))</f>
        <v>-0.5432247613106849</v>
      </c>
    </row>
    <row r="30" spans="1:25" ht="19.5" customHeight="1">
      <c r="A30" s="222" t="s">
        <v>156</v>
      </c>
      <c r="B30" s="219">
        <v>5238</v>
      </c>
      <c r="C30" s="217">
        <v>5005</v>
      </c>
      <c r="D30" s="218">
        <v>0</v>
      </c>
      <c r="E30" s="217">
        <v>0</v>
      </c>
      <c r="F30" s="218">
        <f>SUM(B30:E30)</f>
        <v>10243</v>
      </c>
      <c r="G30" s="220">
        <f>F30/$F$9</f>
        <v>0.011681654112186305</v>
      </c>
      <c r="H30" s="219"/>
      <c r="I30" s="217"/>
      <c r="J30" s="218"/>
      <c r="K30" s="217"/>
      <c r="L30" s="218">
        <f>SUM(H30:K30)</f>
        <v>0</v>
      </c>
      <c r="M30" s="221" t="str">
        <f>IF(ISERROR(F30/L30-1),"         /0",(F30/L30-1))</f>
        <v>         /0</v>
      </c>
      <c r="N30" s="219">
        <v>41041</v>
      </c>
      <c r="O30" s="217">
        <v>42113</v>
      </c>
      <c r="P30" s="218"/>
      <c r="Q30" s="217"/>
      <c r="R30" s="218">
        <f>SUM(N30:Q30)</f>
        <v>83154</v>
      </c>
      <c r="S30" s="220">
        <f>R30/$R$9</f>
        <v>0.01025077881831156</v>
      </c>
      <c r="T30" s="219"/>
      <c r="U30" s="217"/>
      <c r="V30" s="218"/>
      <c r="W30" s="217"/>
      <c r="X30" s="218">
        <f>SUM(T30:W30)</f>
        <v>0</v>
      </c>
      <c r="Y30" s="216" t="str">
        <f>IF(ISERROR(R30/X30-1),"         /0",IF(R30/X30&gt;5,"  *  ",(R30/X30-1)))</f>
        <v>         /0</v>
      </c>
    </row>
    <row r="31" spans="1:25" ht="19.5" customHeight="1">
      <c r="A31" s="222" t="s">
        <v>374</v>
      </c>
      <c r="B31" s="219">
        <v>0</v>
      </c>
      <c r="C31" s="217">
        <v>0</v>
      </c>
      <c r="D31" s="218">
        <v>3817</v>
      </c>
      <c r="E31" s="217">
        <v>4278</v>
      </c>
      <c r="F31" s="218">
        <f>SUM(B31:E31)</f>
        <v>8095</v>
      </c>
      <c r="G31" s="220">
        <f>F31/$F$9</f>
        <v>0.009231962319452126</v>
      </c>
      <c r="H31" s="219"/>
      <c r="I31" s="217"/>
      <c r="J31" s="218"/>
      <c r="K31" s="217"/>
      <c r="L31" s="218">
        <f>SUM(H31:K31)</f>
        <v>0</v>
      </c>
      <c r="M31" s="221" t="str">
        <f>IF(ISERROR(F31/L31-1),"         /0",(F31/L31-1))</f>
        <v>         /0</v>
      </c>
      <c r="N31" s="219"/>
      <c r="O31" s="217"/>
      <c r="P31" s="218">
        <v>8753</v>
      </c>
      <c r="Q31" s="217">
        <v>11477</v>
      </c>
      <c r="R31" s="218">
        <f>SUM(N31:Q31)</f>
        <v>20230</v>
      </c>
      <c r="S31" s="220">
        <f>R31/$R$9</f>
        <v>0.0024938458221425647</v>
      </c>
      <c r="T31" s="219"/>
      <c r="U31" s="217"/>
      <c r="V31" s="218"/>
      <c r="W31" s="217"/>
      <c r="X31" s="218">
        <f>SUM(T31:W31)</f>
        <v>0</v>
      </c>
      <c r="Y31" s="216" t="str">
        <f>IF(ISERROR(R31/X31-1),"         /0",IF(R31/X31&gt;5,"  *  ",(R31/X31-1)))</f>
        <v>         /0</v>
      </c>
    </row>
    <row r="32" spans="1:25" ht="19.5" customHeight="1">
      <c r="A32" s="222" t="s">
        <v>268</v>
      </c>
      <c r="B32" s="219">
        <v>3594</v>
      </c>
      <c r="C32" s="217">
        <v>4245</v>
      </c>
      <c r="D32" s="218">
        <v>0</v>
      </c>
      <c r="E32" s="217">
        <v>0</v>
      </c>
      <c r="F32" s="218">
        <f>SUM(B32:E32)</f>
        <v>7839</v>
      </c>
      <c r="G32" s="220">
        <f>F32/$F$9</f>
        <v>0.00894000650057878</v>
      </c>
      <c r="H32" s="219"/>
      <c r="I32" s="217"/>
      <c r="J32" s="218"/>
      <c r="K32" s="217"/>
      <c r="L32" s="218">
        <f>SUM(H32:K32)</f>
        <v>0</v>
      </c>
      <c r="M32" s="221" t="str">
        <f>IF(ISERROR(F32/L32-1),"         /0",(F32/L32-1))</f>
        <v>         /0</v>
      </c>
      <c r="N32" s="219">
        <v>5056</v>
      </c>
      <c r="O32" s="217">
        <v>6531</v>
      </c>
      <c r="P32" s="218"/>
      <c r="Q32" s="217"/>
      <c r="R32" s="218">
        <f>SUM(N32:Q32)</f>
        <v>11587</v>
      </c>
      <c r="S32" s="220">
        <f>R32/$R$9</f>
        <v>0.001428383170596436</v>
      </c>
      <c r="T32" s="219"/>
      <c r="U32" s="217"/>
      <c r="V32" s="218"/>
      <c r="W32" s="217"/>
      <c r="X32" s="218">
        <f>SUM(T32:W32)</f>
        <v>0</v>
      </c>
      <c r="Y32" s="216" t="str">
        <f>IF(ISERROR(R32/X32-1),"         /0",IF(R32/X32&gt;5,"  *  ",(R32/X32-1)))</f>
        <v>         /0</v>
      </c>
    </row>
    <row r="33" spans="1:25" ht="19.5" customHeight="1">
      <c r="A33" s="222" t="s">
        <v>201</v>
      </c>
      <c r="B33" s="219">
        <v>3788</v>
      </c>
      <c r="C33" s="217">
        <v>3652</v>
      </c>
      <c r="D33" s="218">
        <v>0</v>
      </c>
      <c r="E33" s="217">
        <v>0</v>
      </c>
      <c r="F33" s="218">
        <f>SUM(B33:E33)</f>
        <v>7440</v>
      </c>
      <c r="G33" s="220">
        <f>F33/$F$9</f>
        <v>0.008484965986006648</v>
      </c>
      <c r="H33" s="219">
        <v>3488</v>
      </c>
      <c r="I33" s="217">
        <v>3160</v>
      </c>
      <c r="J33" s="218"/>
      <c r="K33" s="217"/>
      <c r="L33" s="218">
        <f>SUM(H33:K33)</f>
        <v>6648</v>
      </c>
      <c r="M33" s="221">
        <f>IF(ISERROR(F33/L33-1),"         /0",(F33/L33-1))</f>
        <v>0.11913357400722013</v>
      </c>
      <c r="N33" s="219">
        <v>33716</v>
      </c>
      <c r="O33" s="217">
        <v>33016</v>
      </c>
      <c r="P33" s="218"/>
      <c r="Q33" s="217"/>
      <c r="R33" s="218">
        <f>SUM(N33:Q33)</f>
        <v>66732</v>
      </c>
      <c r="S33" s="220">
        <f>R33/$R$9</f>
        <v>0.008226362797984065</v>
      </c>
      <c r="T33" s="219">
        <v>30856</v>
      </c>
      <c r="U33" s="217">
        <v>29928</v>
      </c>
      <c r="V33" s="218"/>
      <c r="W33" s="217"/>
      <c r="X33" s="218">
        <f>SUM(T33:W33)</f>
        <v>60784</v>
      </c>
      <c r="Y33" s="216">
        <f>IF(ISERROR(R33/X33-1),"         /0",IF(R33/X33&gt;5,"  *  ",(R33/X33-1)))</f>
        <v>0.09785469860489604</v>
      </c>
    </row>
    <row r="34" spans="1:25" ht="19.5" customHeight="1">
      <c r="A34" s="222" t="s">
        <v>269</v>
      </c>
      <c r="B34" s="219">
        <v>2674</v>
      </c>
      <c r="C34" s="217">
        <v>2679</v>
      </c>
      <c r="D34" s="218">
        <v>0</v>
      </c>
      <c r="E34" s="217">
        <v>0</v>
      </c>
      <c r="F34" s="218">
        <f>SUM(B34:E34)</f>
        <v>5353</v>
      </c>
      <c r="G34" s="220">
        <f>F34/$F$9</f>
        <v>0.006104841790738386</v>
      </c>
      <c r="H34" s="219">
        <v>2230</v>
      </c>
      <c r="I34" s="217">
        <v>1844</v>
      </c>
      <c r="J34" s="218"/>
      <c r="K34" s="217"/>
      <c r="L34" s="218">
        <f>SUM(H34:K34)</f>
        <v>4074</v>
      </c>
      <c r="M34" s="221">
        <f>IF(ISERROR(F34/L34-1),"         /0",(F34/L34-1))</f>
        <v>0.31394207167403043</v>
      </c>
      <c r="N34" s="219">
        <v>18824</v>
      </c>
      <c r="O34" s="217">
        <v>20698</v>
      </c>
      <c r="P34" s="218"/>
      <c r="Q34" s="217"/>
      <c r="R34" s="218">
        <f>SUM(N34:Q34)</f>
        <v>39522</v>
      </c>
      <c r="S34" s="220">
        <f>R34/$R$9</f>
        <v>0.004872060038690976</v>
      </c>
      <c r="T34" s="219">
        <v>24080</v>
      </c>
      <c r="U34" s="217">
        <v>23308</v>
      </c>
      <c r="V34" s="218"/>
      <c r="W34" s="217"/>
      <c r="X34" s="218">
        <f>SUM(T34:W34)</f>
        <v>47388</v>
      </c>
      <c r="Y34" s="216">
        <f>IF(ISERROR(R34/X34-1),"         /0",IF(R34/X34&gt;5,"  *  ",(R34/X34-1)))</f>
        <v>-0.16599139022537346</v>
      </c>
    </row>
    <row r="35" spans="1:25" ht="19.5" customHeight="1">
      <c r="A35" s="222" t="s">
        <v>160</v>
      </c>
      <c r="B35" s="219">
        <v>3023</v>
      </c>
      <c r="C35" s="217">
        <v>2122</v>
      </c>
      <c r="D35" s="218">
        <v>0</v>
      </c>
      <c r="E35" s="217">
        <v>0</v>
      </c>
      <c r="F35" s="218">
        <f>SUM(B35:E35)</f>
        <v>5145</v>
      </c>
      <c r="G35" s="220">
        <f>F35/$F$9</f>
        <v>0.0058676276879037915</v>
      </c>
      <c r="H35" s="219">
        <v>1937</v>
      </c>
      <c r="I35" s="217">
        <v>1467</v>
      </c>
      <c r="J35" s="218"/>
      <c r="K35" s="217"/>
      <c r="L35" s="218">
        <f>SUM(H35:K35)</f>
        <v>3404</v>
      </c>
      <c r="M35" s="221">
        <f>IF(ISERROR(F35/L35-1),"         /0",(F35/L35-1))</f>
        <v>0.5114571092831963</v>
      </c>
      <c r="N35" s="219">
        <v>20653</v>
      </c>
      <c r="O35" s="217">
        <v>17009</v>
      </c>
      <c r="P35" s="218"/>
      <c r="Q35" s="217"/>
      <c r="R35" s="218">
        <f>SUM(N35:Q35)</f>
        <v>37662</v>
      </c>
      <c r="S35" s="220">
        <f>R35/$R$9</f>
        <v>0.004642769221627942</v>
      </c>
      <c r="T35" s="219">
        <v>35158</v>
      </c>
      <c r="U35" s="217">
        <v>30339</v>
      </c>
      <c r="V35" s="218"/>
      <c r="W35" s="217"/>
      <c r="X35" s="218">
        <f>SUM(T35:W35)</f>
        <v>65497</v>
      </c>
      <c r="Y35" s="216">
        <f>IF(ISERROR(R35/X35-1),"         /0",IF(R35/X35&gt;5,"  *  ",(R35/X35-1)))</f>
        <v>-0.424981296853291</v>
      </c>
    </row>
    <row r="36" spans="1:25" ht="19.5" customHeight="1">
      <c r="A36" s="222" t="s">
        <v>209</v>
      </c>
      <c r="B36" s="219">
        <v>1872</v>
      </c>
      <c r="C36" s="217">
        <v>2021</v>
      </c>
      <c r="D36" s="218">
        <v>0</v>
      </c>
      <c r="E36" s="217">
        <v>0</v>
      </c>
      <c r="F36" s="218">
        <f t="shared" si="0"/>
        <v>3893</v>
      </c>
      <c r="G36" s="220">
        <f t="shared" si="1"/>
        <v>0.004439781261226328</v>
      </c>
      <c r="H36" s="219">
        <v>4306</v>
      </c>
      <c r="I36" s="217">
        <v>4653</v>
      </c>
      <c r="J36" s="218">
        <v>0</v>
      </c>
      <c r="K36" s="217">
        <v>83</v>
      </c>
      <c r="L36" s="218">
        <f t="shared" si="2"/>
        <v>9042</v>
      </c>
      <c r="M36" s="221">
        <f t="shared" si="3"/>
        <v>-0.5694536606945366</v>
      </c>
      <c r="N36" s="219">
        <v>22449</v>
      </c>
      <c r="O36" s="217">
        <v>26775</v>
      </c>
      <c r="P36" s="218"/>
      <c r="Q36" s="217"/>
      <c r="R36" s="218">
        <f t="shared" si="4"/>
        <v>49224</v>
      </c>
      <c r="S36" s="220">
        <f t="shared" si="5"/>
        <v>0.006068070526403639</v>
      </c>
      <c r="T36" s="219">
        <v>32647</v>
      </c>
      <c r="U36" s="217">
        <v>37284</v>
      </c>
      <c r="V36" s="218">
        <v>0</v>
      </c>
      <c r="W36" s="217">
        <v>83</v>
      </c>
      <c r="X36" s="218">
        <f t="shared" si="6"/>
        <v>70014</v>
      </c>
      <c r="Y36" s="216">
        <f t="shared" si="7"/>
        <v>-0.29694061187762444</v>
      </c>
    </row>
    <row r="37" spans="1:25" ht="19.5" customHeight="1">
      <c r="A37" s="222" t="s">
        <v>205</v>
      </c>
      <c r="B37" s="219">
        <v>624</v>
      </c>
      <c r="C37" s="217">
        <v>1064</v>
      </c>
      <c r="D37" s="218">
        <v>0</v>
      </c>
      <c r="E37" s="217">
        <v>0</v>
      </c>
      <c r="F37" s="218">
        <f t="shared" si="0"/>
        <v>1688</v>
      </c>
      <c r="G37" s="220">
        <f t="shared" si="1"/>
        <v>0.0019250836806961322</v>
      </c>
      <c r="H37" s="219">
        <v>949</v>
      </c>
      <c r="I37" s="217">
        <v>2188</v>
      </c>
      <c r="J37" s="218"/>
      <c r="K37" s="217"/>
      <c r="L37" s="218">
        <f t="shared" si="2"/>
        <v>3137</v>
      </c>
      <c r="M37" s="221">
        <f t="shared" si="3"/>
        <v>-0.4619062798852407</v>
      </c>
      <c r="N37" s="219">
        <v>7054</v>
      </c>
      <c r="O37" s="217">
        <v>13051</v>
      </c>
      <c r="P37" s="218"/>
      <c r="Q37" s="217"/>
      <c r="R37" s="218">
        <f t="shared" si="4"/>
        <v>20105</v>
      </c>
      <c r="S37" s="220">
        <f t="shared" si="5"/>
        <v>0.0024784364930388663</v>
      </c>
      <c r="T37" s="219">
        <v>9206</v>
      </c>
      <c r="U37" s="217">
        <v>18417</v>
      </c>
      <c r="V37" s="218"/>
      <c r="W37" s="217"/>
      <c r="X37" s="218">
        <f t="shared" si="6"/>
        <v>27623</v>
      </c>
      <c r="Y37" s="216">
        <f t="shared" si="7"/>
        <v>-0.27216450059732833</v>
      </c>
    </row>
    <row r="38" spans="1:25" ht="19.5" customHeight="1">
      <c r="A38" s="222" t="s">
        <v>198</v>
      </c>
      <c r="B38" s="219">
        <v>188</v>
      </c>
      <c r="C38" s="217">
        <v>183</v>
      </c>
      <c r="D38" s="218">
        <v>0</v>
      </c>
      <c r="E38" s="217">
        <v>0</v>
      </c>
      <c r="F38" s="218">
        <f t="shared" si="0"/>
        <v>371</v>
      </c>
      <c r="G38" s="220">
        <f t="shared" si="1"/>
        <v>0.0004231078468828584</v>
      </c>
      <c r="H38" s="219">
        <v>9</v>
      </c>
      <c r="I38" s="217">
        <v>17</v>
      </c>
      <c r="J38" s="218"/>
      <c r="K38" s="217"/>
      <c r="L38" s="218">
        <f t="shared" si="2"/>
        <v>26</v>
      </c>
      <c r="M38" s="221">
        <f t="shared" si="3"/>
        <v>13.26923076923077</v>
      </c>
      <c r="N38" s="219">
        <v>1681</v>
      </c>
      <c r="O38" s="217">
        <v>1724</v>
      </c>
      <c r="P38" s="218">
        <v>0</v>
      </c>
      <c r="Q38" s="217">
        <v>0</v>
      </c>
      <c r="R38" s="218">
        <f t="shared" si="4"/>
        <v>3405</v>
      </c>
      <c r="S38" s="220">
        <f t="shared" si="5"/>
        <v>0.0004197501247847471</v>
      </c>
      <c r="T38" s="219">
        <v>9</v>
      </c>
      <c r="U38" s="217">
        <v>17</v>
      </c>
      <c r="V38" s="218"/>
      <c r="W38" s="217"/>
      <c r="X38" s="218">
        <f t="shared" si="6"/>
        <v>26</v>
      </c>
      <c r="Y38" s="216" t="str">
        <f t="shared" si="7"/>
        <v>  *  </v>
      </c>
    </row>
    <row r="39" spans="1:25" ht="19.5" customHeight="1" thickBot="1">
      <c r="A39" s="222" t="s">
        <v>171</v>
      </c>
      <c r="B39" s="219">
        <v>234</v>
      </c>
      <c r="C39" s="217">
        <v>79</v>
      </c>
      <c r="D39" s="218">
        <v>18</v>
      </c>
      <c r="E39" s="217">
        <v>27</v>
      </c>
      <c r="F39" s="218">
        <f t="shared" si="0"/>
        <v>358</v>
      </c>
      <c r="G39" s="220">
        <f t="shared" si="1"/>
        <v>0.00040828196545569627</v>
      </c>
      <c r="H39" s="219">
        <v>5951</v>
      </c>
      <c r="I39" s="217">
        <v>5936</v>
      </c>
      <c r="J39" s="218">
        <v>24</v>
      </c>
      <c r="K39" s="217">
        <v>20</v>
      </c>
      <c r="L39" s="218">
        <f t="shared" si="2"/>
        <v>11931</v>
      </c>
      <c r="M39" s="221" t="s">
        <v>47</v>
      </c>
      <c r="N39" s="219">
        <v>10937</v>
      </c>
      <c r="O39" s="217">
        <v>10988</v>
      </c>
      <c r="P39" s="218">
        <v>351</v>
      </c>
      <c r="Q39" s="217">
        <v>478</v>
      </c>
      <c r="R39" s="218">
        <f t="shared" si="4"/>
        <v>22754</v>
      </c>
      <c r="S39" s="220">
        <f t="shared" si="5"/>
        <v>0.002804990995404445</v>
      </c>
      <c r="T39" s="219">
        <v>9287</v>
      </c>
      <c r="U39" s="217">
        <v>7673</v>
      </c>
      <c r="V39" s="218">
        <v>128</v>
      </c>
      <c r="W39" s="217">
        <v>135</v>
      </c>
      <c r="X39" s="218">
        <f t="shared" si="6"/>
        <v>17223</v>
      </c>
      <c r="Y39" s="216">
        <f t="shared" si="7"/>
        <v>0.32114033559774713</v>
      </c>
    </row>
    <row r="40" spans="1:25" s="255" customFormat="1" ht="19.5" customHeight="1">
      <c r="A40" s="264" t="s">
        <v>56</v>
      </c>
      <c r="B40" s="261">
        <f>SUM(B41:B50)</f>
        <v>63535</v>
      </c>
      <c r="C40" s="260">
        <f>SUM(C41:C50)</f>
        <v>50712</v>
      </c>
      <c r="D40" s="259">
        <f>SUM(D41:D50)</f>
        <v>1</v>
      </c>
      <c r="E40" s="260">
        <f>SUM(E41:E50)</f>
        <v>0</v>
      </c>
      <c r="F40" s="259">
        <f t="shared" si="0"/>
        <v>114248</v>
      </c>
      <c r="G40" s="262">
        <f t="shared" si="1"/>
        <v>0.13029440779157092</v>
      </c>
      <c r="H40" s="261">
        <f>SUM(H41:H50)</f>
        <v>56726</v>
      </c>
      <c r="I40" s="260">
        <f>SUM(I41:I50)</f>
        <v>45426</v>
      </c>
      <c r="J40" s="259">
        <f>SUM(J41:J50)</f>
        <v>1</v>
      </c>
      <c r="K40" s="260">
        <f>SUM(K41:K50)</f>
        <v>2</v>
      </c>
      <c r="L40" s="259">
        <f t="shared" si="2"/>
        <v>102155</v>
      </c>
      <c r="M40" s="263">
        <f t="shared" si="3"/>
        <v>0.11837893397288424</v>
      </c>
      <c r="N40" s="261">
        <f>SUM(N41:N50)</f>
        <v>519344</v>
      </c>
      <c r="O40" s="260">
        <f>SUM(O41:O50)</f>
        <v>467385</v>
      </c>
      <c r="P40" s="259">
        <f>SUM(P41:P50)</f>
        <v>67</v>
      </c>
      <c r="Q40" s="260">
        <f>SUM(Q41:Q50)</f>
        <v>4</v>
      </c>
      <c r="R40" s="259">
        <f t="shared" si="4"/>
        <v>986800</v>
      </c>
      <c r="S40" s="262">
        <f t="shared" si="5"/>
        <v>0.12164740767623743</v>
      </c>
      <c r="T40" s="261">
        <f>SUM(T41:T50)</f>
        <v>448364</v>
      </c>
      <c r="U40" s="260">
        <f>SUM(U41:U50)</f>
        <v>404406</v>
      </c>
      <c r="V40" s="259">
        <f>SUM(V41:V50)</f>
        <v>107</v>
      </c>
      <c r="W40" s="260">
        <f>SUM(W41:W50)</f>
        <v>5</v>
      </c>
      <c r="X40" s="259">
        <f t="shared" si="6"/>
        <v>852882</v>
      </c>
      <c r="Y40" s="256">
        <f t="shared" si="7"/>
        <v>0.15701820415954382</v>
      </c>
    </row>
    <row r="41" spans="1:25" ht="19.5" customHeight="1">
      <c r="A41" s="222" t="s">
        <v>154</v>
      </c>
      <c r="B41" s="219">
        <v>29363</v>
      </c>
      <c r="C41" s="217">
        <v>25150</v>
      </c>
      <c r="D41" s="218">
        <v>1</v>
      </c>
      <c r="E41" s="217">
        <v>0</v>
      </c>
      <c r="F41" s="218">
        <f t="shared" si="0"/>
        <v>54514</v>
      </c>
      <c r="G41" s="220">
        <f t="shared" si="1"/>
        <v>0.06217062308617829</v>
      </c>
      <c r="H41" s="219">
        <v>24853</v>
      </c>
      <c r="I41" s="217">
        <v>22668</v>
      </c>
      <c r="J41" s="218">
        <v>1</v>
      </c>
      <c r="K41" s="217">
        <v>0</v>
      </c>
      <c r="L41" s="218">
        <f t="shared" si="2"/>
        <v>47522</v>
      </c>
      <c r="M41" s="221">
        <f t="shared" si="3"/>
        <v>0.1471318547199192</v>
      </c>
      <c r="N41" s="219">
        <v>238789</v>
      </c>
      <c r="O41" s="217">
        <v>221749</v>
      </c>
      <c r="P41" s="218">
        <v>67</v>
      </c>
      <c r="Q41" s="217">
        <v>0</v>
      </c>
      <c r="R41" s="218">
        <f t="shared" si="4"/>
        <v>460605</v>
      </c>
      <c r="S41" s="220">
        <f t="shared" si="5"/>
        <v>0.05678091225447237</v>
      </c>
      <c r="T41" s="219">
        <v>197376</v>
      </c>
      <c r="U41" s="217">
        <v>189727</v>
      </c>
      <c r="V41" s="218">
        <v>103</v>
      </c>
      <c r="W41" s="217">
        <v>0</v>
      </c>
      <c r="X41" s="201">
        <f t="shared" si="6"/>
        <v>387206</v>
      </c>
      <c r="Y41" s="216">
        <f t="shared" si="7"/>
        <v>0.18956059565192684</v>
      </c>
    </row>
    <row r="42" spans="1:25" ht="19.5" customHeight="1">
      <c r="A42" s="222" t="s">
        <v>189</v>
      </c>
      <c r="B42" s="219">
        <v>12196</v>
      </c>
      <c r="C42" s="217">
        <v>9221</v>
      </c>
      <c r="D42" s="218">
        <v>0</v>
      </c>
      <c r="E42" s="217">
        <v>0</v>
      </c>
      <c r="F42" s="218">
        <f t="shared" si="0"/>
        <v>21417</v>
      </c>
      <c r="G42" s="220">
        <f t="shared" si="1"/>
        <v>0.024425069425040913</v>
      </c>
      <c r="H42" s="219">
        <v>10784</v>
      </c>
      <c r="I42" s="217">
        <v>8672</v>
      </c>
      <c r="J42" s="218"/>
      <c r="K42" s="217"/>
      <c r="L42" s="218">
        <f t="shared" si="2"/>
        <v>19456</v>
      </c>
      <c r="M42" s="221">
        <f t="shared" si="3"/>
        <v>0.10079152960526305</v>
      </c>
      <c r="N42" s="219">
        <v>94398</v>
      </c>
      <c r="O42" s="217">
        <v>81592</v>
      </c>
      <c r="P42" s="218"/>
      <c r="Q42" s="217"/>
      <c r="R42" s="218">
        <f t="shared" si="4"/>
        <v>175990</v>
      </c>
      <c r="S42" s="220">
        <f t="shared" si="5"/>
        <v>0.02169510263167919</v>
      </c>
      <c r="T42" s="219">
        <v>85188</v>
      </c>
      <c r="U42" s="217">
        <v>78375</v>
      </c>
      <c r="V42" s="218"/>
      <c r="W42" s="217"/>
      <c r="X42" s="201">
        <f t="shared" si="6"/>
        <v>163563</v>
      </c>
      <c r="Y42" s="216">
        <f t="shared" si="7"/>
        <v>0.07597684072803745</v>
      </c>
    </row>
    <row r="43" spans="1:25" ht="19.5" customHeight="1">
      <c r="A43" s="222" t="s">
        <v>193</v>
      </c>
      <c r="B43" s="219">
        <v>7211</v>
      </c>
      <c r="C43" s="217">
        <v>5927</v>
      </c>
      <c r="D43" s="218">
        <v>0</v>
      </c>
      <c r="E43" s="217">
        <v>0</v>
      </c>
      <c r="F43" s="218">
        <f aca="true" t="shared" si="8" ref="F43:F50">SUM(B43:E43)</f>
        <v>13138</v>
      </c>
      <c r="G43" s="220">
        <f aca="true" t="shared" si="9" ref="G43:G50">F43/$F$9</f>
        <v>0.014983263860773569</v>
      </c>
      <c r="H43" s="219">
        <v>9567</v>
      </c>
      <c r="I43" s="217">
        <v>7850</v>
      </c>
      <c r="J43" s="218"/>
      <c r="K43" s="217"/>
      <c r="L43" s="218">
        <f aca="true" t="shared" si="10" ref="L43:L50">SUM(H43:K43)</f>
        <v>17417</v>
      </c>
      <c r="M43" s="221">
        <f aca="true" t="shared" si="11" ref="M43:M50">IF(ISERROR(F43/L43-1),"         /0",(F43/L43-1))</f>
        <v>-0.2456795085261526</v>
      </c>
      <c r="N43" s="219">
        <v>66762</v>
      </c>
      <c r="O43" s="217">
        <v>64040</v>
      </c>
      <c r="P43" s="218"/>
      <c r="Q43" s="217"/>
      <c r="R43" s="218">
        <f aca="true" t="shared" si="12" ref="R43:R50">SUM(N43:Q43)</f>
        <v>130802</v>
      </c>
      <c r="S43" s="220">
        <f aca="true" t="shared" si="13" ref="S43:S50">R43/$R$9</f>
        <v>0.01612456852337577</v>
      </c>
      <c r="T43" s="219">
        <v>73847</v>
      </c>
      <c r="U43" s="217">
        <v>67988</v>
      </c>
      <c r="V43" s="218"/>
      <c r="W43" s="217"/>
      <c r="X43" s="201">
        <f aca="true" t="shared" si="14" ref="X43:X50">SUM(T43:W43)</f>
        <v>141835</v>
      </c>
      <c r="Y43" s="216">
        <f aca="true" t="shared" si="15" ref="Y43:Y50">IF(ISERROR(R43/X43-1),"         /0",IF(R43/X43&gt;5,"  *  ",(R43/X43-1)))</f>
        <v>-0.07778757006380654</v>
      </c>
    </row>
    <row r="44" spans="1:25" ht="19.5" customHeight="1">
      <c r="A44" s="222" t="s">
        <v>195</v>
      </c>
      <c r="B44" s="219">
        <v>6496</v>
      </c>
      <c r="C44" s="217">
        <v>5026</v>
      </c>
      <c r="D44" s="218">
        <v>0</v>
      </c>
      <c r="E44" s="217">
        <v>0</v>
      </c>
      <c r="F44" s="218">
        <f t="shared" si="8"/>
        <v>11522</v>
      </c>
      <c r="G44" s="220">
        <f t="shared" si="9"/>
        <v>0.013140292754135566</v>
      </c>
      <c r="H44" s="219">
        <v>5021</v>
      </c>
      <c r="I44" s="217">
        <v>4324</v>
      </c>
      <c r="J44" s="218"/>
      <c r="K44" s="217"/>
      <c r="L44" s="218">
        <f t="shared" si="10"/>
        <v>9345</v>
      </c>
      <c r="M44" s="221">
        <f t="shared" si="11"/>
        <v>0.23295880149812742</v>
      </c>
      <c r="N44" s="219">
        <v>61769</v>
      </c>
      <c r="O44" s="217">
        <v>56773</v>
      </c>
      <c r="P44" s="218"/>
      <c r="Q44" s="217"/>
      <c r="R44" s="218">
        <f t="shared" si="12"/>
        <v>118542</v>
      </c>
      <c r="S44" s="220">
        <f t="shared" si="13"/>
        <v>0.014613221524885018</v>
      </c>
      <c r="T44" s="219">
        <v>62930</v>
      </c>
      <c r="U44" s="217">
        <v>60054</v>
      </c>
      <c r="V44" s="218"/>
      <c r="W44" s="217"/>
      <c r="X44" s="201">
        <f t="shared" si="14"/>
        <v>122984</v>
      </c>
      <c r="Y44" s="216">
        <f t="shared" si="15"/>
        <v>-0.03611851948220912</v>
      </c>
    </row>
    <row r="45" spans="1:25" ht="19.5" customHeight="1">
      <c r="A45" s="222" t="s">
        <v>194</v>
      </c>
      <c r="B45" s="219">
        <v>3582</v>
      </c>
      <c r="C45" s="217">
        <v>3148</v>
      </c>
      <c r="D45" s="218">
        <v>0</v>
      </c>
      <c r="E45" s="217">
        <v>0</v>
      </c>
      <c r="F45" s="218">
        <f t="shared" si="8"/>
        <v>6730</v>
      </c>
      <c r="G45" s="220">
        <f t="shared" si="9"/>
        <v>0.0076752447696001</v>
      </c>
      <c r="H45" s="219"/>
      <c r="I45" s="217"/>
      <c r="J45" s="218"/>
      <c r="K45" s="217"/>
      <c r="L45" s="218">
        <f t="shared" si="10"/>
        <v>0</v>
      </c>
      <c r="M45" s="221" t="str">
        <f t="shared" si="11"/>
        <v>         /0</v>
      </c>
      <c r="N45" s="219">
        <v>19666</v>
      </c>
      <c r="O45" s="217">
        <v>22502</v>
      </c>
      <c r="P45" s="218"/>
      <c r="Q45" s="217"/>
      <c r="R45" s="218">
        <f t="shared" si="12"/>
        <v>42168</v>
      </c>
      <c r="S45" s="220">
        <f t="shared" si="13"/>
        <v>0.005198244717158066</v>
      </c>
      <c r="T45" s="219"/>
      <c r="U45" s="217"/>
      <c r="V45" s="218"/>
      <c r="W45" s="217"/>
      <c r="X45" s="201">
        <f t="shared" si="14"/>
        <v>0</v>
      </c>
      <c r="Y45" s="216" t="str">
        <f t="shared" si="15"/>
        <v>         /0</v>
      </c>
    </row>
    <row r="46" spans="1:25" ht="19.5" customHeight="1">
      <c r="A46" s="222" t="s">
        <v>271</v>
      </c>
      <c r="B46" s="219">
        <v>1524</v>
      </c>
      <c r="C46" s="217">
        <v>959</v>
      </c>
      <c r="D46" s="218">
        <v>0</v>
      </c>
      <c r="E46" s="217">
        <v>0</v>
      </c>
      <c r="F46" s="218">
        <f>SUM(B46:E46)</f>
        <v>2483</v>
      </c>
      <c r="G46" s="220">
        <f>F46/$F$9</f>
        <v>0.0028317433525879717</v>
      </c>
      <c r="H46" s="219">
        <v>2701</v>
      </c>
      <c r="I46" s="217">
        <v>1912</v>
      </c>
      <c r="J46" s="218"/>
      <c r="K46" s="217"/>
      <c r="L46" s="218">
        <f>SUM(H46:K46)</f>
        <v>4613</v>
      </c>
      <c r="M46" s="221">
        <f>IF(ISERROR(F46/L46-1),"         /0",(F46/L46-1))</f>
        <v>-0.46173856492521137</v>
      </c>
      <c r="N46" s="219">
        <v>12863</v>
      </c>
      <c r="O46" s="217">
        <v>12612</v>
      </c>
      <c r="P46" s="218"/>
      <c r="Q46" s="217"/>
      <c r="R46" s="218">
        <f>SUM(N46:Q46)</f>
        <v>25475</v>
      </c>
      <c r="S46" s="220">
        <f>R46/$R$9</f>
        <v>0.0031404212713337537</v>
      </c>
      <c r="T46" s="219">
        <v>7283</v>
      </c>
      <c r="U46" s="217">
        <v>8262</v>
      </c>
      <c r="V46" s="218"/>
      <c r="W46" s="217"/>
      <c r="X46" s="201">
        <f>SUM(T46:W46)</f>
        <v>15545</v>
      </c>
      <c r="Y46" s="216">
        <f>IF(ISERROR(R46/X46-1),"         /0",IF(R46/X46&gt;5,"  *  ",(R46/X46-1)))</f>
        <v>0.6387906079125121</v>
      </c>
    </row>
    <row r="47" spans="1:25" ht="19.5" customHeight="1">
      <c r="A47" s="222" t="s">
        <v>200</v>
      </c>
      <c r="B47" s="219">
        <v>1569</v>
      </c>
      <c r="C47" s="217">
        <v>655</v>
      </c>
      <c r="D47" s="218">
        <v>0</v>
      </c>
      <c r="E47" s="217">
        <v>0</v>
      </c>
      <c r="F47" s="218">
        <f>SUM(B47:E47)</f>
        <v>2224</v>
      </c>
      <c r="G47" s="220">
        <f>F47/$F$9</f>
        <v>0.0025363661764622025</v>
      </c>
      <c r="H47" s="219">
        <v>1204</v>
      </c>
      <c r="I47" s="217"/>
      <c r="J47" s="218"/>
      <c r="K47" s="217"/>
      <c r="L47" s="218">
        <f>SUM(H47:K47)</f>
        <v>1204</v>
      </c>
      <c r="M47" s="221">
        <f>IF(ISERROR(F47/L47-1),"         /0",(F47/L47-1))</f>
        <v>0.8471760797342194</v>
      </c>
      <c r="N47" s="219">
        <v>11602</v>
      </c>
      <c r="O47" s="217">
        <v>3165</v>
      </c>
      <c r="P47" s="218"/>
      <c r="Q47" s="217"/>
      <c r="R47" s="218">
        <f>SUM(N47:Q47)</f>
        <v>14767</v>
      </c>
      <c r="S47" s="220">
        <f>R47/$R$9</f>
        <v>0.0018203965029945258</v>
      </c>
      <c r="T47" s="219">
        <v>8162</v>
      </c>
      <c r="U47" s="217"/>
      <c r="V47" s="218"/>
      <c r="W47" s="217"/>
      <c r="X47" s="201">
        <f>SUM(T47:W47)</f>
        <v>8162</v>
      </c>
      <c r="Y47" s="216">
        <f>IF(ISERROR(R47/X47-1),"         /0",IF(R47/X47&gt;5,"  *  ",(R47/X47-1)))</f>
        <v>0.8092379318794414</v>
      </c>
    </row>
    <row r="48" spans="1:25" ht="19.5" customHeight="1">
      <c r="A48" s="222" t="s">
        <v>266</v>
      </c>
      <c r="B48" s="219">
        <v>914</v>
      </c>
      <c r="C48" s="217">
        <v>317</v>
      </c>
      <c r="D48" s="218">
        <v>0</v>
      </c>
      <c r="E48" s="217">
        <v>0</v>
      </c>
      <c r="F48" s="218">
        <f>SUM(B48:E48)</f>
        <v>1231</v>
      </c>
      <c r="G48" s="220">
        <f>F48/$F$9</f>
        <v>0.0014038969259105086</v>
      </c>
      <c r="H48" s="219">
        <v>2020</v>
      </c>
      <c r="I48" s="217"/>
      <c r="J48" s="218"/>
      <c r="K48" s="217"/>
      <c r="L48" s="218">
        <f>SUM(H48:K48)</f>
        <v>2020</v>
      </c>
      <c r="M48" s="221">
        <f>IF(ISERROR(F48/L48-1),"         /0",(F48/L48-1))</f>
        <v>-0.3905940594059406</v>
      </c>
      <c r="N48" s="219">
        <v>7406</v>
      </c>
      <c r="O48" s="217">
        <v>3146</v>
      </c>
      <c r="P48" s="218"/>
      <c r="Q48" s="217"/>
      <c r="R48" s="218">
        <f>SUM(N48:Q48)</f>
        <v>10552</v>
      </c>
      <c r="S48" s="220">
        <f>R48/$R$9</f>
        <v>0.0013007939256178124</v>
      </c>
      <c r="T48" s="219">
        <v>9237</v>
      </c>
      <c r="U48" s="217"/>
      <c r="V48" s="218"/>
      <c r="W48" s="217"/>
      <c r="X48" s="201">
        <f>SUM(T48:W48)</f>
        <v>9237</v>
      </c>
      <c r="Y48" s="216">
        <f>IF(ISERROR(R48/X48-1),"         /0",IF(R48/X48&gt;5,"  *  ",(R48/X48-1)))</f>
        <v>0.1423622388221284</v>
      </c>
    </row>
    <row r="49" spans="1:25" ht="19.5" customHeight="1">
      <c r="A49" s="222" t="s">
        <v>264</v>
      </c>
      <c r="B49" s="219">
        <v>302</v>
      </c>
      <c r="C49" s="217">
        <v>91</v>
      </c>
      <c r="D49" s="218">
        <v>0</v>
      </c>
      <c r="E49" s="217">
        <v>0</v>
      </c>
      <c r="F49" s="218">
        <f t="shared" si="8"/>
        <v>393</v>
      </c>
      <c r="G49" s="220">
        <f t="shared" si="9"/>
        <v>0.0004481978000672867</v>
      </c>
      <c r="H49" s="219">
        <v>366</v>
      </c>
      <c r="I49" s="217"/>
      <c r="J49" s="218"/>
      <c r="K49" s="217"/>
      <c r="L49" s="218">
        <f t="shared" si="10"/>
        <v>366</v>
      </c>
      <c r="M49" s="221">
        <f t="shared" si="11"/>
        <v>0.07377049180327866</v>
      </c>
      <c r="N49" s="219">
        <v>3479</v>
      </c>
      <c r="O49" s="217">
        <v>399</v>
      </c>
      <c r="P49" s="218"/>
      <c r="Q49" s="217"/>
      <c r="R49" s="218">
        <f t="shared" si="12"/>
        <v>3878</v>
      </c>
      <c r="S49" s="220">
        <f t="shared" si="13"/>
        <v>0.0004780590261131422</v>
      </c>
      <c r="T49" s="219">
        <v>3371</v>
      </c>
      <c r="U49" s="217"/>
      <c r="V49" s="218"/>
      <c r="W49" s="217"/>
      <c r="X49" s="201">
        <f t="shared" si="14"/>
        <v>3371</v>
      </c>
      <c r="Y49" s="216">
        <f t="shared" si="15"/>
        <v>0.15040047463660633</v>
      </c>
    </row>
    <row r="50" spans="1:25" ht="19.5" customHeight="1" thickBot="1">
      <c r="A50" s="222" t="s">
        <v>171</v>
      </c>
      <c r="B50" s="219">
        <v>378</v>
      </c>
      <c r="C50" s="217">
        <v>218</v>
      </c>
      <c r="D50" s="218">
        <v>0</v>
      </c>
      <c r="E50" s="217">
        <v>0</v>
      </c>
      <c r="F50" s="218">
        <f t="shared" si="8"/>
        <v>596</v>
      </c>
      <c r="G50" s="220">
        <f t="shared" si="9"/>
        <v>0.0006797096408145111</v>
      </c>
      <c r="H50" s="219">
        <v>210</v>
      </c>
      <c r="I50" s="217">
        <v>0</v>
      </c>
      <c r="J50" s="218"/>
      <c r="K50" s="217">
        <v>2</v>
      </c>
      <c r="L50" s="218">
        <f t="shared" si="10"/>
        <v>212</v>
      </c>
      <c r="M50" s="221">
        <f t="shared" si="11"/>
        <v>1.8113207547169812</v>
      </c>
      <c r="N50" s="219">
        <v>2610</v>
      </c>
      <c r="O50" s="217">
        <v>1407</v>
      </c>
      <c r="P50" s="218">
        <v>0</v>
      </c>
      <c r="Q50" s="217">
        <v>4</v>
      </c>
      <c r="R50" s="218">
        <f t="shared" si="12"/>
        <v>4021</v>
      </c>
      <c r="S50" s="220">
        <f t="shared" si="13"/>
        <v>0.0004956872986077732</v>
      </c>
      <c r="T50" s="219">
        <v>970</v>
      </c>
      <c r="U50" s="217">
        <v>0</v>
      </c>
      <c r="V50" s="218">
        <v>4</v>
      </c>
      <c r="W50" s="217">
        <v>5</v>
      </c>
      <c r="X50" s="201">
        <f t="shared" si="14"/>
        <v>979</v>
      </c>
      <c r="Y50" s="216">
        <f t="shared" si="15"/>
        <v>3.1072522982635347</v>
      </c>
    </row>
    <row r="51" spans="1:25" s="255" customFormat="1" ht="19.5" customHeight="1">
      <c r="A51" s="264" t="s">
        <v>55</v>
      </c>
      <c r="B51" s="261">
        <f>SUM(B52:B64)</f>
        <v>123016</v>
      </c>
      <c r="C51" s="260">
        <f>SUM(C52:C64)</f>
        <v>117426</v>
      </c>
      <c r="D51" s="259">
        <f>SUM(D52:D64)</f>
        <v>1615</v>
      </c>
      <c r="E51" s="260">
        <f>SUM(E52:E64)</f>
        <v>1508</v>
      </c>
      <c r="F51" s="259">
        <f>SUM(B51:E51)</f>
        <v>243565</v>
      </c>
      <c r="G51" s="262">
        <f>F51/$F$9</f>
        <v>0.2777742930620577</v>
      </c>
      <c r="H51" s="261">
        <f>SUM(H52:H64)</f>
        <v>116927</v>
      </c>
      <c r="I51" s="260">
        <f>SUM(I52:I64)</f>
        <v>111344</v>
      </c>
      <c r="J51" s="259">
        <f>SUM(J52:J64)</f>
        <v>3008</v>
      </c>
      <c r="K51" s="260">
        <f>SUM(K52:K64)</f>
        <v>2941</v>
      </c>
      <c r="L51" s="259">
        <f>SUM(H51:K51)</f>
        <v>234220</v>
      </c>
      <c r="M51" s="263">
        <f>IF(ISERROR(F51/L51-1),"         /0",(F51/L51-1))</f>
        <v>0.03989838613269581</v>
      </c>
      <c r="N51" s="261">
        <f>SUM(N52:N64)</f>
        <v>1155411</v>
      </c>
      <c r="O51" s="260">
        <f>SUM(O52:O64)</f>
        <v>1125348</v>
      </c>
      <c r="P51" s="259">
        <f>SUM(P52:P64)</f>
        <v>27449</v>
      </c>
      <c r="Q51" s="260">
        <f>SUM(Q52:Q64)</f>
        <v>28380</v>
      </c>
      <c r="R51" s="259">
        <f>SUM(N51:Q51)</f>
        <v>2336588</v>
      </c>
      <c r="S51" s="262">
        <f>R51/$R$9</f>
        <v>0.2880420277740213</v>
      </c>
      <c r="T51" s="261">
        <f>SUM(T52:T64)</f>
        <v>984880</v>
      </c>
      <c r="U51" s="260">
        <f>SUM(U52:U64)</f>
        <v>941227</v>
      </c>
      <c r="V51" s="259">
        <f>SUM(V52:V64)</f>
        <v>28625</v>
      </c>
      <c r="W51" s="260">
        <f>SUM(W52:W64)</f>
        <v>28180</v>
      </c>
      <c r="X51" s="259">
        <f>SUM(T51:W51)</f>
        <v>1982912</v>
      </c>
      <c r="Y51" s="256">
        <f>IF(ISERROR(R51/X51-1),"         /0",IF(R51/X51&gt;5,"  *  ",(R51/X51-1)))</f>
        <v>0.17836192428105746</v>
      </c>
    </row>
    <row r="52" spans="1:25" s="192" customFormat="1" ht="19.5" customHeight="1">
      <c r="A52" s="207" t="s">
        <v>160</v>
      </c>
      <c r="B52" s="205">
        <v>54731</v>
      </c>
      <c r="C52" s="202">
        <v>50394</v>
      </c>
      <c r="D52" s="201">
        <v>0</v>
      </c>
      <c r="E52" s="202">
        <v>0</v>
      </c>
      <c r="F52" s="201">
        <f>SUM(B52:E52)</f>
        <v>105125</v>
      </c>
      <c r="G52" s="204">
        <f>F52/$F$9</f>
        <v>0.1198900603869555</v>
      </c>
      <c r="H52" s="205">
        <v>55499</v>
      </c>
      <c r="I52" s="202">
        <v>50468</v>
      </c>
      <c r="J52" s="201"/>
      <c r="K52" s="202"/>
      <c r="L52" s="201">
        <f>SUM(H52:K52)</f>
        <v>105967</v>
      </c>
      <c r="M52" s="206">
        <f>IF(ISERROR(F52/L52-1),"         /0",(F52/L52-1))</f>
        <v>-0.007945869940641948</v>
      </c>
      <c r="N52" s="205">
        <v>534601</v>
      </c>
      <c r="O52" s="202">
        <v>504016</v>
      </c>
      <c r="P52" s="201"/>
      <c r="Q52" s="202"/>
      <c r="R52" s="201">
        <f>SUM(N52:Q52)</f>
        <v>1038617</v>
      </c>
      <c r="S52" s="204">
        <f>R52/$R$9</f>
        <v>0.12803512932556818</v>
      </c>
      <c r="T52" s="203">
        <v>525980</v>
      </c>
      <c r="U52" s="202">
        <v>495185</v>
      </c>
      <c r="V52" s="201">
        <v>373</v>
      </c>
      <c r="W52" s="202">
        <v>629</v>
      </c>
      <c r="X52" s="201">
        <f>SUM(T52:W52)</f>
        <v>1022167</v>
      </c>
      <c r="Y52" s="200">
        <f>IF(ISERROR(R52/X52-1),"         /0",IF(R52/X52&gt;5,"  *  ",(R52/X52-1)))</f>
        <v>0.01609326069027861</v>
      </c>
    </row>
    <row r="53" spans="1:25" s="192" customFormat="1" ht="19.5" customHeight="1">
      <c r="A53" s="207" t="s">
        <v>154</v>
      </c>
      <c r="B53" s="205">
        <v>22090</v>
      </c>
      <c r="C53" s="202">
        <v>22720</v>
      </c>
      <c r="D53" s="201">
        <v>1579</v>
      </c>
      <c r="E53" s="202">
        <v>1473</v>
      </c>
      <c r="F53" s="201">
        <f>SUM(B53:E53)</f>
        <v>47862</v>
      </c>
      <c r="G53" s="204">
        <f>F53/$F$9</f>
        <v>0.05458433360514116</v>
      </c>
      <c r="H53" s="205">
        <v>27433</v>
      </c>
      <c r="I53" s="202">
        <v>27473</v>
      </c>
      <c r="J53" s="201">
        <v>2994</v>
      </c>
      <c r="K53" s="202">
        <v>2923</v>
      </c>
      <c r="L53" s="201">
        <f>SUM(H53:K53)</f>
        <v>60823</v>
      </c>
      <c r="M53" s="206">
        <f>IF(ISERROR(F53/L53-1),"         /0",(F53/L53-1))</f>
        <v>-0.21309373098992157</v>
      </c>
      <c r="N53" s="205">
        <v>209586</v>
      </c>
      <c r="O53" s="202">
        <v>212707</v>
      </c>
      <c r="P53" s="201">
        <v>26088</v>
      </c>
      <c r="Q53" s="202">
        <v>27003</v>
      </c>
      <c r="R53" s="201">
        <f>SUM(N53:Q53)</f>
        <v>475384</v>
      </c>
      <c r="S53" s="204">
        <f>R53/$R$9</f>
        <v>0.05860278805306085</v>
      </c>
      <c r="T53" s="203">
        <v>218310</v>
      </c>
      <c r="U53" s="202">
        <v>213881</v>
      </c>
      <c r="V53" s="201">
        <v>24711</v>
      </c>
      <c r="W53" s="202">
        <v>23996</v>
      </c>
      <c r="X53" s="201">
        <f>SUM(T53:W53)</f>
        <v>480898</v>
      </c>
      <c r="Y53" s="200">
        <f>IF(ISERROR(R53/X53-1),"         /0",IF(R53/X53&gt;5,"  *  ",(R53/X53-1)))</f>
        <v>-0.01146604893345371</v>
      </c>
    </row>
    <row r="54" spans="1:25" s="192" customFormat="1" ht="19.5" customHeight="1">
      <c r="A54" s="207" t="s">
        <v>192</v>
      </c>
      <c r="B54" s="205">
        <v>8226</v>
      </c>
      <c r="C54" s="202">
        <v>7713</v>
      </c>
      <c r="D54" s="201">
        <v>0</v>
      </c>
      <c r="E54" s="202">
        <v>0</v>
      </c>
      <c r="F54" s="201">
        <f>SUM(B54:E54)</f>
        <v>15939</v>
      </c>
      <c r="G54" s="204">
        <f>F54/$F$9</f>
        <v>0.018177671082118277</v>
      </c>
      <c r="H54" s="205">
        <v>5963</v>
      </c>
      <c r="I54" s="202">
        <v>5394</v>
      </c>
      <c r="J54" s="201"/>
      <c r="K54" s="202"/>
      <c r="L54" s="201">
        <f>SUM(H54:K54)</f>
        <v>11357</v>
      </c>
      <c r="M54" s="206">
        <f>IF(ISERROR(F54/L54-1),"         /0",(F54/L54-1))</f>
        <v>0.40345161574359434</v>
      </c>
      <c r="N54" s="205">
        <v>64237</v>
      </c>
      <c r="O54" s="202">
        <v>62965</v>
      </c>
      <c r="P54" s="201"/>
      <c r="Q54" s="202"/>
      <c r="R54" s="201">
        <f>SUM(N54:Q54)</f>
        <v>127202</v>
      </c>
      <c r="S54" s="204">
        <f>R54/$R$9</f>
        <v>0.01568077984518925</v>
      </c>
      <c r="T54" s="203">
        <v>5963</v>
      </c>
      <c r="U54" s="202">
        <v>5394</v>
      </c>
      <c r="V54" s="201"/>
      <c r="W54" s="202"/>
      <c r="X54" s="201">
        <f>SUM(T54:W54)</f>
        <v>11357</v>
      </c>
      <c r="Y54" s="200" t="str">
        <f>IF(ISERROR(R54/X54-1),"         /0",IF(R54/X54&gt;5,"  *  ",(R54/X54-1)))</f>
        <v>  *  </v>
      </c>
    </row>
    <row r="55" spans="1:25" s="192" customFormat="1" ht="19.5" customHeight="1">
      <c r="A55" s="207" t="s">
        <v>210</v>
      </c>
      <c r="B55" s="205">
        <v>7160</v>
      </c>
      <c r="C55" s="202">
        <v>6494</v>
      </c>
      <c r="D55" s="201">
        <v>0</v>
      </c>
      <c r="E55" s="202">
        <v>0</v>
      </c>
      <c r="F55" s="201">
        <f aca="true" t="shared" si="16" ref="F55:F61">SUM(B55:E55)</f>
        <v>13654</v>
      </c>
      <c r="G55" s="204">
        <f aca="true" t="shared" si="17" ref="G55:G61">F55/$F$9</f>
        <v>0.01557173730819016</v>
      </c>
      <c r="H55" s="205">
        <v>5138</v>
      </c>
      <c r="I55" s="202">
        <v>5943</v>
      </c>
      <c r="J55" s="201"/>
      <c r="K55" s="202"/>
      <c r="L55" s="201">
        <f aca="true" t="shared" si="18" ref="L55:L61">SUM(H55:K55)</f>
        <v>11081</v>
      </c>
      <c r="M55" s="206">
        <f aca="true" t="shared" si="19" ref="M55:M61">IF(ISERROR(F55/L55-1),"         /0",(F55/L55-1))</f>
        <v>0.23219925999458524</v>
      </c>
      <c r="N55" s="205">
        <v>58877</v>
      </c>
      <c r="O55" s="202">
        <v>63001</v>
      </c>
      <c r="P55" s="201"/>
      <c r="Q55" s="202"/>
      <c r="R55" s="201">
        <f aca="true" t="shared" si="20" ref="R55:R61">SUM(N55:Q55)</f>
        <v>121878</v>
      </c>
      <c r="S55" s="204">
        <f aca="true" t="shared" si="21" ref="S55:S61">R55/$R$9</f>
        <v>0.015024465700004524</v>
      </c>
      <c r="T55" s="203">
        <v>48276</v>
      </c>
      <c r="U55" s="202">
        <v>55857</v>
      </c>
      <c r="V55" s="201"/>
      <c r="W55" s="202"/>
      <c r="X55" s="201">
        <f aca="true" t="shared" si="22" ref="X55:X61">SUM(T55:W55)</f>
        <v>104133</v>
      </c>
      <c r="Y55" s="200">
        <f aca="true" t="shared" si="23" ref="Y55:Y61">IF(ISERROR(R55/X55-1),"         /0",IF(R55/X55&gt;5,"  *  ",(R55/X55-1)))</f>
        <v>0.17040707556682322</v>
      </c>
    </row>
    <row r="56" spans="1:25" s="192" customFormat="1" ht="19.5" customHeight="1">
      <c r="A56" s="207" t="s">
        <v>202</v>
      </c>
      <c r="B56" s="205">
        <v>6881</v>
      </c>
      <c r="C56" s="202">
        <v>6372</v>
      </c>
      <c r="D56" s="201">
        <v>0</v>
      </c>
      <c r="E56" s="202">
        <v>0</v>
      </c>
      <c r="F56" s="201">
        <f t="shared" si="16"/>
        <v>13253</v>
      </c>
      <c r="G56" s="204">
        <f t="shared" si="17"/>
        <v>0.015114415888783081</v>
      </c>
      <c r="H56" s="205">
        <v>5885</v>
      </c>
      <c r="I56" s="202">
        <v>6110</v>
      </c>
      <c r="J56" s="201"/>
      <c r="K56" s="202"/>
      <c r="L56" s="201">
        <f t="shared" si="18"/>
        <v>11995</v>
      </c>
      <c r="M56" s="206">
        <f t="shared" si="19"/>
        <v>0.10487703209670696</v>
      </c>
      <c r="N56" s="205">
        <v>57943</v>
      </c>
      <c r="O56" s="202">
        <v>53807</v>
      </c>
      <c r="P56" s="201">
        <v>94</v>
      </c>
      <c r="Q56" s="202">
        <v>221</v>
      </c>
      <c r="R56" s="201">
        <f t="shared" si="20"/>
        <v>112065</v>
      </c>
      <c r="S56" s="204">
        <f t="shared" si="21"/>
        <v>0.013814771728047777</v>
      </c>
      <c r="T56" s="203">
        <v>52582</v>
      </c>
      <c r="U56" s="202">
        <v>49997</v>
      </c>
      <c r="V56" s="201">
        <v>210</v>
      </c>
      <c r="W56" s="202">
        <v>209</v>
      </c>
      <c r="X56" s="201">
        <f t="shared" si="22"/>
        <v>102998</v>
      </c>
      <c r="Y56" s="200">
        <f t="shared" si="23"/>
        <v>0.08803083555020486</v>
      </c>
    </row>
    <row r="57" spans="1:25" s="192" customFormat="1" ht="19.5" customHeight="1">
      <c r="A57" s="207" t="s">
        <v>265</v>
      </c>
      <c r="B57" s="205">
        <v>5554</v>
      </c>
      <c r="C57" s="202">
        <v>5617</v>
      </c>
      <c r="D57" s="201">
        <v>0</v>
      </c>
      <c r="E57" s="202">
        <v>0</v>
      </c>
      <c r="F57" s="201">
        <f t="shared" si="16"/>
        <v>11171</v>
      </c>
      <c r="G57" s="204">
        <f t="shared" si="17"/>
        <v>0.012739993955602187</v>
      </c>
      <c r="H57" s="205">
        <v>2803</v>
      </c>
      <c r="I57" s="202">
        <v>2714</v>
      </c>
      <c r="J57" s="201"/>
      <c r="K57" s="202"/>
      <c r="L57" s="201">
        <f t="shared" si="18"/>
        <v>5517</v>
      </c>
      <c r="M57" s="206">
        <f t="shared" si="19"/>
        <v>1.0248323364147183</v>
      </c>
      <c r="N57" s="205">
        <v>50901</v>
      </c>
      <c r="O57" s="202">
        <v>51685</v>
      </c>
      <c r="P57" s="201"/>
      <c r="Q57" s="202"/>
      <c r="R57" s="201">
        <f t="shared" si="20"/>
        <v>102586</v>
      </c>
      <c r="S57" s="204">
        <f t="shared" si="21"/>
        <v>0.012646251483456113</v>
      </c>
      <c r="T57" s="203">
        <v>25397</v>
      </c>
      <c r="U57" s="202">
        <v>24872</v>
      </c>
      <c r="V57" s="201">
        <v>107</v>
      </c>
      <c r="W57" s="202">
        <v>107</v>
      </c>
      <c r="X57" s="201">
        <f t="shared" si="22"/>
        <v>50483</v>
      </c>
      <c r="Y57" s="200">
        <f t="shared" si="23"/>
        <v>1.0320900104985835</v>
      </c>
    </row>
    <row r="58" spans="1:25" s="192" customFormat="1" ht="19.5" customHeight="1">
      <c r="A58" s="207" t="s">
        <v>206</v>
      </c>
      <c r="B58" s="205">
        <v>4852</v>
      </c>
      <c r="C58" s="202">
        <v>5134</v>
      </c>
      <c r="D58" s="201">
        <v>0</v>
      </c>
      <c r="E58" s="202">
        <v>0</v>
      </c>
      <c r="F58" s="201">
        <f t="shared" si="16"/>
        <v>9986</v>
      </c>
      <c r="G58" s="204">
        <f t="shared" si="17"/>
        <v>0.011388557840895484</v>
      </c>
      <c r="H58" s="205">
        <v>4528</v>
      </c>
      <c r="I58" s="202">
        <v>4798</v>
      </c>
      <c r="J58" s="201"/>
      <c r="K58" s="202"/>
      <c r="L58" s="201">
        <f t="shared" si="18"/>
        <v>9326</v>
      </c>
      <c r="M58" s="206">
        <f t="shared" si="19"/>
        <v>0.07076989062835093</v>
      </c>
      <c r="N58" s="205">
        <v>46642</v>
      </c>
      <c r="O58" s="202">
        <v>48760</v>
      </c>
      <c r="P58" s="201">
        <v>461</v>
      </c>
      <c r="Q58" s="202">
        <v>337</v>
      </c>
      <c r="R58" s="201">
        <f t="shared" si="20"/>
        <v>96200</v>
      </c>
      <c r="S58" s="204">
        <f t="shared" si="21"/>
        <v>0.011859019678206364</v>
      </c>
      <c r="T58" s="203">
        <v>58510</v>
      </c>
      <c r="U58" s="202">
        <v>57030</v>
      </c>
      <c r="V58" s="201">
        <v>1923</v>
      </c>
      <c r="W58" s="202">
        <v>1828</v>
      </c>
      <c r="X58" s="201">
        <f t="shared" si="22"/>
        <v>119291</v>
      </c>
      <c r="Y58" s="200">
        <f t="shared" si="23"/>
        <v>-0.19356866821470187</v>
      </c>
    </row>
    <row r="59" spans="1:25" s="192" customFormat="1" ht="19.5" customHeight="1">
      <c r="A59" s="207" t="s">
        <v>156</v>
      </c>
      <c r="B59" s="205">
        <v>4261</v>
      </c>
      <c r="C59" s="202">
        <v>4341</v>
      </c>
      <c r="D59" s="201">
        <v>0</v>
      </c>
      <c r="E59" s="202">
        <v>0</v>
      </c>
      <c r="F59" s="201">
        <f t="shared" si="16"/>
        <v>8602</v>
      </c>
      <c r="G59" s="204">
        <f t="shared" si="17"/>
        <v>0.00981017169511145</v>
      </c>
      <c r="H59" s="205">
        <v>5281</v>
      </c>
      <c r="I59" s="202">
        <v>4731</v>
      </c>
      <c r="J59" s="201"/>
      <c r="K59" s="202"/>
      <c r="L59" s="201">
        <f t="shared" si="18"/>
        <v>10012</v>
      </c>
      <c r="M59" s="206">
        <f t="shared" si="19"/>
        <v>-0.14083100279664407</v>
      </c>
      <c r="N59" s="205">
        <v>48967</v>
      </c>
      <c r="O59" s="202">
        <v>47727</v>
      </c>
      <c r="P59" s="201"/>
      <c r="Q59" s="202"/>
      <c r="R59" s="201">
        <f t="shared" si="20"/>
        <v>96694</v>
      </c>
      <c r="S59" s="204">
        <f t="shared" si="21"/>
        <v>0.01191991734682418</v>
      </c>
      <c r="T59" s="203">
        <v>11051</v>
      </c>
      <c r="U59" s="202">
        <v>7627</v>
      </c>
      <c r="V59" s="201"/>
      <c r="W59" s="202"/>
      <c r="X59" s="201">
        <f t="shared" si="22"/>
        <v>18678</v>
      </c>
      <c r="Y59" s="200" t="str">
        <f t="shared" si="23"/>
        <v>  *  </v>
      </c>
    </row>
    <row r="60" spans="1:25" s="192" customFormat="1" ht="19.5" customHeight="1">
      <c r="A60" s="207" t="s">
        <v>155</v>
      </c>
      <c r="B60" s="205">
        <v>3464</v>
      </c>
      <c r="C60" s="202">
        <v>3849</v>
      </c>
      <c r="D60" s="201">
        <v>0</v>
      </c>
      <c r="E60" s="202">
        <v>0</v>
      </c>
      <c r="F60" s="201">
        <f t="shared" si="16"/>
        <v>7313</v>
      </c>
      <c r="G60" s="204">
        <f t="shared" si="17"/>
        <v>0.00834012852898745</v>
      </c>
      <c r="H60" s="205"/>
      <c r="I60" s="202"/>
      <c r="J60" s="201"/>
      <c r="K60" s="202"/>
      <c r="L60" s="201">
        <f t="shared" si="18"/>
        <v>0</v>
      </c>
      <c r="M60" s="206" t="str">
        <f t="shared" si="19"/>
        <v>         /0</v>
      </c>
      <c r="N60" s="205">
        <v>31418</v>
      </c>
      <c r="O60" s="202">
        <v>35218</v>
      </c>
      <c r="P60" s="201">
        <v>517</v>
      </c>
      <c r="Q60" s="202">
        <v>515</v>
      </c>
      <c r="R60" s="201">
        <f t="shared" si="20"/>
        <v>67668</v>
      </c>
      <c r="S60" s="204">
        <f t="shared" si="21"/>
        <v>0.00834174785431256</v>
      </c>
      <c r="T60" s="203"/>
      <c r="U60" s="202"/>
      <c r="V60" s="201">
        <v>938</v>
      </c>
      <c r="W60" s="202">
        <v>940</v>
      </c>
      <c r="X60" s="201">
        <f t="shared" si="22"/>
        <v>1878</v>
      </c>
      <c r="Y60" s="200" t="str">
        <f t="shared" si="23"/>
        <v>  *  </v>
      </c>
    </row>
    <row r="61" spans="1:25" s="192" customFormat="1" ht="19.5" customHeight="1">
      <c r="A61" s="207" t="s">
        <v>205</v>
      </c>
      <c r="B61" s="205">
        <v>3546</v>
      </c>
      <c r="C61" s="202">
        <v>2922</v>
      </c>
      <c r="D61" s="201">
        <v>0</v>
      </c>
      <c r="E61" s="202">
        <v>0</v>
      </c>
      <c r="F61" s="201">
        <f t="shared" si="16"/>
        <v>6468</v>
      </c>
      <c r="G61" s="204">
        <f t="shared" si="17"/>
        <v>0.007376446236221909</v>
      </c>
      <c r="H61" s="205">
        <v>3392</v>
      </c>
      <c r="I61" s="202">
        <v>2790</v>
      </c>
      <c r="J61" s="201"/>
      <c r="K61" s="202"/>
      <c r="L61" s="201">
        <f t="shared" si="18"/>
        <v>6182</v>
      </c>
      <c r="M61" s="206">
        <f t="shared" si="19"/>
        <v>0.0462633451957295</v>
      </c>
      <c r="N61" s="205">
        <v>36334</v>
      </c>
      <c r="O61" s="202">
        <v>28216</v>
      </c>
      <c r="P61" s="201"/>
      <c r="Q61" s="202"/>
      <c r="R61" s="201">
        <f t="shared" si="20"/>
        <v>64550</v>
      </c>
      <c r="S61" s="204">
        <f t="shared" si="21"/>
        <v>0.007957377549149904</v>
      </c>
      <c r="T61" s="203">
        <v>34880</v>
      </c>
      <c r="U61" s="202">
        <v>28734</v>
      </c>
      <c r="V61" s="201"/>
      <c r="W61" s="202"/>
      <c r="X61" s="201">
        <f t="shared" si="22"/>
        <v>63614</v>
      </c>
      <c r="Y61" s="200">
        <f t="shared" si="23"/>
        <v>0.01471374225799349</v>
      </c>
    </row>
    <row r="62" spans="1:25" s="192" customFormat="1" ht="19.5" customHeight="1">
      <c r="A62" s="207" t="s">
        <v>270</v>
      </c>
      <c r="B62" s="205">
        <v>1770</v>
      </c>
      <c r="C62" s="202">
        <v>1407</v>
      </c>
      <c r="D62" s="201">
        <v>0</v>
      </c>
      <c r="E62" s="202">
        <v>0</v>
      </c>
      <c r="F62" s="201">
        <f>SUM(B62:E62)</f>
        <v>3177</v>
      </c>
      <c r="G62" s="204">
        <f>F62/$F$9</f>
        <v>0.0036232173303149358</v>
      </c>
      <c r="H62" s="205">
        <v>812</v>
      </c>
      <c r="I62" s="202">
        <v>872</v>
      </c>
      <c r="J62" s="201"/>
      <c r="K62" s="202"/>
      <c r="L62" s="201">
        <f>SUM(H62:K62)</f>
        <v>1684</v>
      </c>
      <c r="M62" s="206">
        <f>IF(ISERROR(F62/L62-1),"         /0",(F62/L62-1))</f>
        <v>0.8865795724465557</v>
      </c>
      <c r="N62" s="205">
        <v>12996</v>
      </c>
      <c r="O62" s="202">
        <v>15085</v>
      </c>
      <c r="P62" s="201"/>
      <c r="Q62" s="202"/>
      <c r="R62" s="201">
        <f>SUM(N62:Q62)</f>
        <v>28081</v>
      </c>
      <c r="S62" s="204">
        <f>R62/$R$9</f>
        <v>0.00346167496448766</v>
      </c>
      <c r="T62" s="203">
        <v>2109</v>
      </c>
      <c r="U62" s="202">
        <v>2345</v>
      </c>
      <c r="V62" s="201"/>
      <c r="W62" s="202"/>
      <c r="X62" s="201">
        <f>SUM(T62:W62)</f>
        <v>4454</v>
      </c>
      <c r="Y62" s="200" t="str">
        <f>IF(ISERROR(R62/X62-1),"         /0",IF(R62/X62&gt;5,"  *  ",(R62/X62-1)))</f>
        <v>  *  </v>
      </c>
    </row>
    <row r="63" spans="1:25" s="192" customFormat="1" ht="19.5" customHeight="1">
      <c r="A63" s="207" t="s">
        <v>273</v>
      </c>
      <c r="B63" s="205">
        <v>206</v>
      </c>
      <c r="C63" s="202">
        <v>235</v>
      </c>
      <c r="D63" s="201">
        <v>0</v>
      </c>
      <c r="E63" s="202">
        <v>0</v>
      </c>
      <c r="F63" s="201">
        <f>SUM(B63:E63)</f>
        <v>441</v>
      </c>
      <c r="G63" s="204">
        <f>F63/$F$9</f>
        <v>0.0005029395161060393</v>
      </c>
      <c r="H63" s="205"/>
      <c r="I63" s="202"/>
      <c r="J63" s="201"/>
      <c r="K63" s="202"/>
      <c r="L63" s="201">
        <f>SUM(H63:K63)</f>
        <v>0</v>
      </c>
      <c r="M63" s="206" t="str">
        <f>IF(ISERROR(F63/L63-1),"         /0",(F63/L63-1))</f>
        <v>         /0</v>
      </c>
      <c r="N63" s="205">
        <v>1112</v>
      </c>
      <c r="O63" s="202">
        <v>941</v>
      </c>
      <c r="P63" s="201"/>
      <c r="Q63" s="202"/>
      <c r="R63" s="201">
        <f>SUM(N63:Q63)</f>
        <v>2053</v>
      </c>
      <c r="S63" s="204">
        <f>R63/$R$9</f>
        <v>0.0002530828211991441</v>
      </c>
      <c r="T63" s="203"/>
      <c r="U63" s="202"/>
      <c r="V63" s="201"/>
      <c r="W63" s="202"/>
      <c r="X63" s="201">
        <f>SUM(T63:W63)</f>
        <v>0</v>
      </c>
      <c r="Y63" s="200" t="str">
        <f>IF(ISERROR(R63/X63-1),"         /0",IF(R63/X63&gt;5,"  *  ",(R63/X63-1)))</f>
        <v>         /0</v>
      </c>
    </row>
    <row r="64" spans="1:25" s="192" customFormat="1" ht="19.5" customHeight="1" thickBot="1">
      <c r="A64" s="207" t="s">
        <v>171</v>
      </c>
      <c r="B64" s="205">
        <v>275</v>
      </c>
      <c r="C64" s="202">
        <v>228</v>
      </c>
      <c r="D64" s="201">
        <v>36</v>
      </c>
      <c r="E64" s="202">
        <v>35</v>
      </c>
      <c r="F64" s="201">
        <f>SUM(B64:E64)</f>
        <v>574</v>
      </c>
      <c r="G64" s="204">
        <f>F64/$F$9</f>
        <v>0.0006546196876300828</v>
      </c>
      <c r="H64" s="205">
        <v>193</v>
      </c>
      <c r="I64" s="202">
        <v>51</v>
      </c>
      <c r="J64" s="201">
        <v>14</v>
      </c>
      <c r="K64" s="202">
        <v>18</v>
      </c>
      <c r="L64" s="201">
        <f>SUM(H64:K64)</f>
        <v>276</v>
      </c>
      <c r="M64" s="206">
        <f>IF(ISERROR(F64/L64-1),"         /0",(F64/L64-1))</f>
        <v>1.0797101449275361</v>
      </c>
      <c r="N64" s="205">
        <v>1797</v>
      </c>
      <c r="O64" s="202">
        <v>1220</v>
      </c>
      <c r="P64" s="201">
        <v>289</v>
      </c>
      <c r="Q64" s="202">
        <v>304</v>
      </c>
      <c r="R64" s="201">
        <f>SUM(N64:Q64)</f>
        <v>3610</v>
      </c>
      <c r="S64" s="204">
        <f>R64/$R$9</f>
        <v>0.0004450214245148126</v>
      </c>
      <c r="T64" s="203">
        <v>1822</v>
      </c>
      <c r="U64" s="202">
        <v>305</v>
      </c>
      <c r="V64" s="201">
        <v>363</v>
      </c>
      <c r="W64" s="202">
        <v>471</v>
      </c>
      <c r="X64" s="201">
        <f>SUM(T64:W64)</f>
        <v>2961</v>
      </c>
      <c r="Y64" s="200">
        <f>IF(ISERROR(R64/X64-1),"         /0",IF(R64/X64&gt;5,"  *  ",(R64/X64-1)))</f>
        <v>0.2191827085444107</v>
      </c>
    </row>
    <row r="65" spans="1:25" s="255" customFormat="1" ht="19.5" customHeight="1">
      <c r="A65" s="264" t="s">
        <v>54</v>
      </c>
      <c r="B65" s="261">
        <f>SUM(B66:B72)</f>
        <v>10087</v>
      </c>
      <c r="C65" s="260">
        <f>SUM(C66:C72)</f>
        <v>9854</v>
      </c>
      <c r="D65" s="259">
        <f>SUM(D66:D72)</f>
        <v>10</v>
      </c>
      <c r="E65" s="260">
        <f>SUM(E66:E72)</f>
        <v>8</v>
      </c>
      <c r="F65" s="259">
        <f>SUM(B65:E65)</f>
        <v>19959</v>
      </c>
      <c r="G65" s="262">
        <f>F65/$F$9</f>
        <v>0.022762289800363805</v>
      </c>
      <c r="H65" s="261">
        <f>SUM(H66:H72)</f>
        <v>13167</v>
      </c>
      <c r="I65" s="260">
        <f>SUM(I66:I72)</f>
        <v>12770</v>
      </c>
      <c r="J65" s="259">
        <f>SUM(J66:J72)</f>
        <v>4</v>
      </c>
      <c r="K65" s="260">
        <f>SUM(K66:K72)</f>
        <v>2</v>
      </c>
      <c r="L65" s="259">
        <f>SUM(H65:K65)</f>
        <v>25943</v>
      </c>
      <c r="M65" s="263">
        <f>IF(ISERROR(F65/L65-1),"         /0",(F65/L65-1))</f>
        <v>-0.23065952279998458</v>
      </c>
      <c r="N65" s="261">
        <f>SUM(N66:N72)</f>
        <v>95542</v>
      </c>
      <c r="O65" s="260">
        <f>SUM(O66:O72)</f>
        <v>95854</v>
      </c>
      <c r="P65" s="259">
        <f>SUM(P66:P72)</f>
        <v>437</v>
      </c>
      <c r="Q65" s="260">
        <f>SUM(Q66:Q72)</f>
        <v>569</v>
      </c>
      <c r="R65" s="259">
        <f>SUM(N65:Q65)</f>
        <v>192402</v>
      </c>
      <c r="S65" s="262">
        <f>R65/$R$9</f>
        <v>0.02371828590567839</v>
      </c>
      <c r="T65" s="261">
        <f>SUM(T66:T72)</f>
        <v>81151</v>
      </c>
      <c r="U65" s="260">
        <f>SUM(U66:U72)</f>
        <v>82113</v>
      </c>
      <c r="V65" s="259">
        <f>SUM(V66:V72)</f>
        <v>1072</v>
      </c>
      <c r="W65" s="260">
        <f>SUM(W66:W72)</f>
        <v>821</v>
      </c>
      <c r="X65" s="259">
        <f>SUM(T65:W65)</f>
        <v>165157</v>
      </c>
      <c r="Y65" s="256">
        <f>IF(ISERROR(R65/X65-1),"         /0",IF(R65/X65&gt;5,"  *  ",(R65/X65-1)))</f>
        <v>0.16496424614155014</v>
      </c>
    </row>
    <row r="66" spans="1:25" ht="19.5" customHeight="1">
      <c r="A66" s="207" t="s">
        <v>154</v>
      </c>
      <c r="B66" s="205">
        <v>4825</v>
      </c>
      <c r="C66" s="202">
        <v>4746</v>
      </c>
      <c r="D66" s="201">
        <v>0</v>
      </c>
      <c r="E66" s="202">
        <v>0</v>
      </c>
      <c r="F66" s="201">
        <f>SUM(B66:E66)</f>
        <v>9571</v>
      </c>
      <c r="G66" s="204">
        <f>F66/$F$9</f>
        <v>0.010915270087643768</v>
      </c>
      <c r="H66" s="205">
        <v>5153</v>
      </c>
      <c r="I66" s="202">
        <v>4730</v>
      </c>
      <c r="J66" s="201"/>
      <c r="K66" s="202"/>
      <c r="L66" s="201">
        <f>SUM(H66:K66)</f>
        <v>9883</v>
      </c>
      <c r="M66" s="206">
        <f>IF(ISERROR(F66/L66-1),"         /0",(F66/L66-1))</f>
        <v>-0.031569361529899864</v>
      </c>
      <c r="N66" s="205">
        <v>42316</v>
      </c>
      <c r="O66" s="202">
        <v>42284</v>
      </c>
      <c r="P66" s="201">
        <v>275</v>
      </c>
      <c r="Q66" s="202">
        <v>386</v>
      </c>
      <c r="R66" s="201">
        <f>SUM(N66:Q66)</f>
        <v>85261</v>
      </c>
      <c r="S66" s="204">
        <f>R66/$R$9</f>
        <v>0.0105105184696835</v>
      </c>
      <c r="T66" s="203">
        <v>46993</v>
      </c>
      <c r="U66" s="202">
        <v>45428</v>
      </c>
      <c r="V66" s="201">
        <v>609</v>
      </c>
      <c r="W66" s="202">
        <v>412</v>
      </c>
      <c r="X66" s="201">
        <f>SUM(T66:W66)</f>
        <v>93442</v>
      </c>
      <c r="Y66" s="200">
        <f>IF(ISERROR(R66/X66-1),"         /0",IF(R66/X66&gt;5,"  *  ",(R66/X66-1)))</f>
        <v>-0.0875516363091543</v>
      </c>
    </row>
    <row r="67" spans="1:25" ht="19.5" customHeight="1">
      <c r="A67" s="207" t="s">
        <v>192</v>
      </c>
      <c r="B67" s="205">
        <v>2425</v>
      </c>
      <c r="C67" s="202">
        <v>2296</v>
      </c>
      <c r="D67" s="201">
        <v>0</v>
      </c>
      <c r="E67" s="202">
        <v>0</v>
      </c>
      <c r="F67" s="201">
        <f>SUM(B67:E67)</f>
        <v>4721</v>
      </c>
      <c r="G67" s="204">
        <f>F67/$F$9</f>
        <v>0.005384075862894811</v>
      </c>
      <c r="H67" s="205">
        <v>4292</v>
      </c>
      <c r="I67" s="202">
        <v>4451</v>
      </c>
      <c r="J67" s="201"/>
      <c r="K67" s="202"/>
      <c r="L67" s="201">
        <f>SUM(H67:K67)</f>
        <v>8743</v>
      </c>
      <c r="M67" s="206">
        <f>IF(ISERROR(F67/L67-1),"         /0",(F67/L67-1))</f>
        <v>-0.46002516298753293</v>
      </c>
      <c r="N67" s="205">
        <v>25400</v>
      </c>
      <c r="O67" s="202">
        <v>25100</v>
      </c>
      <c r="P67" s="201"/>
      <c r="Q67" s="202"/>
      <c r="R67" s="201">
        <f>SUM(N67:Q67)</f>
        <v>50500</v>
      </c>
      <c r="S67" s="204">
        <f>R67/$R$9</f>
        <v>0.006225368957894193</v>
      </c>
      <c r="T67" s="203">
        <v>5984</v>
      </c>
      <c r="U67" s="202">
        <v>5985</v>
      </c>
      <c r="V67" s="201"/>
      <c r="W67" s="202"/>
      <c r="X67" s="201">
        <f>SUM(T67:W67)</f>
        <v>11969</v>
      </c>
      <c r="Y67" s="200">
        <f>IF(ISERROR(R67/X67-1),"         /0",IF(R67/X67&gt;5,"  *  ",(R67/X67-1)))</f>
        <v>3.2192330186314644</v>
      </c>
    </row>
    <row r="68" spans="1:25" ht="19.5" customHeight="1">
      <c r="A68" s="207" t="s">
        <v>155</v>
      </c>
      <c r="B68" s="205">
        <v>1066</v>
      </c>
      <c r="C68" s="202">
        <v>1034</v>
      </c>
      <c r="D68" s="201">
        <v>0</v>
      </c>
      <c r="E68" s="202">
        <v>0</v>
      </c>
      <c r="F68" s="201">
        <f>SUM(B68:E68)</f>
        <v>2100</v>
      </c>
      <c r="G68" s="204">
        <f>F68/$F$9</f>
        <v>0.002394950076695425</v>
      </c>
      <c r="H68" s="205">
        <v>1225</v>
      </c>
      <c r="I68" s="202">
        <v>1222</v>
      </c>
      <c r="J68" s="201"/>
      <c r="K68" s="202"/>
      <c r="L68" s="201">
        <f>SUM(H68:K68)</f>
        <v>2447</v>
      </c>
      <c r="M68" s="206">
        <f>IF(ISERROR(F68/L68-1),"         /0",(F68/L68-1))</f>
        <v>-0.14180629342051487</v>
      </c>
      <c r="N68" s="205">
        <v>8545</v>
      </c>
      <c r="O68" s="202">
        <v>8432</v>
      </c>
      <c r="P68" s="201"/>
      <c r="Q68" s="202"/>
      <c r="R68" s="201">
        <f>SUM(N68:Q68)</f>
        <v>16977</v>
      </c>
      <c r="S68" s="204">
        <f>R68/$R$9</f>
        <v>0.002092833441547915</v>
      </c>
      <c r="T68" s="203">
        <v>8086</v>
      </c>
      <c r="U68" s="202">
        <v>9219</v>
      </c>
      <c r="V68" s="201"/>
      <c r="W68" s="202"/>
      <c r="X68" s="201">
        <f>SUM(T68:W68)</f>
        <v>17305</v>
      </c>
      <c r="Y68" s="200">
        <f>IF(ISERROR(R68/X68-1),"         /0",IF(R68/X68&gt;5,"  *  ",(R68/X68-1)))</f>
        <v>-0.01895405952036988</v>
      </c>
    </row>
    <row r="69" spans="1:25" ht="19.5" customHeight="1">
      <c r="A69" s="207" t="s">
        <v>272</v>
      </c>
      <c r="B69" s="205">
        <v>1008</v>
      </c>
      <c r="C69" s="202">
        <v>944</v>
      </c>
      <c r="D69" s="201">
        <v>0</v>
      </c>
      <c r="E69" s="202">
        <v>0</v>
      </c>
      <c r="F69" s="201">
        <f>SUM(B69:E69)</f>
        <v>1952</v>
      </c>
      <c r="G69" s="204">
        <f>F69/$F$9</f>
        <v>0.0022261631189092715</v>
      </c>
      <c r="H69" s="205">
        <v>791</v>
      </c>
      <c r="I69" s="202">
        <v>900</v>
      </c>
      <c r="J69" s="201"/>
      <c r="K69" s="202"/>
      <c r="L69" s="201">
        <f>SUM(H69:K69)</f>
        <v>1691</v>
      </c>
      <c r="M69" s="206">
        <f>IF(ISERROR(F69/L69-1),"         /0",(F69/L69-1))</f>
        <v>0.15434654050857488</v>
      </c>
      <c r="N69" s="205">
        <v>8713</v>
      </c>
      <c r="O69" s="202">
        <v>8695</v>
      </c>
      <c r="P69" s="201"/>
      <c r="Q69" s="202"/>
      <c r="R69" s="201">
        <f>SUM(N69:Q69)</f>
        <v>17408</v>
      </c>
      <c r="S69" s="204">
        <f>R69/$R$9</f>
        <v>0.002145964808297468</v>
      </c>
      <c r="T69" s="203">
        <v>6493</v>
      </c>
      <c r="U69" s="202">
        <v>7128</v>
      </c>
      <c r="V69" s="201"/>
      <c r="W69" s="202"/>
      <c r="X69" s="201">
        <f>SUM(T69:W69)</f>
        <v>13621</v>
      </c>
      <c r="Y69" s="200">
        <f>IF(ISERROR(R69/X69-1),"         /0",IF(R69/X69&gt;5,"  *  ",(R69/X69-1)))</f>
        <v>0.2780265766096468</v>
      </c>
    </row>
    <row r="70" spans="1:25" ht="19.5" customHeight="1">
      <c r="A70" s="207" t="s">
        <v>274</v>
      </c>
      <c r="B70" s="205">
        <v>224</v>
      </c>
      <c r="C70" s="202">
        <v>243</v>
      </c>
      <c r="D70" s="201">
        <v>0</v>
      </c>
      <c r="E70" s="202">
        <v>0</v>
      </c>
      <c r="F70" s="201">
        <f>SUM(B70:E70)</f>
        <v>467</v>
      </c>
      <c r="G70" s="204">
        <f>F70/$F$9</f>
        <v>0.0005325912789603636</v>
      </c>
      <c r="H70" s="205"/>
      <c r="I70" s="202"/>
      <c r="J70" s="201"/>
      <c r="K70" s="202"/>
      <c r="L70" s="201">
        <f>SUM(H70:K70)</f>
        <v>0</v>
      </c>
      <c r="M70" s="206" t="str">
        <f>IF(ISERROR(F70/L70-1),"         /0",(F70/L70-1))</f>
        <v>         /0</v>
      </c>
      <c r="N70" s="205">
        <v>952</v>
      </c>
      <c r="O70" s="202">
        <v>1039</v>
      </c>
      <c r="P70" s="201"/>
      <c r="Q70" s="202"/>
      <c r="R70" s="201">
        <f>SUM(N70:Q70)</f>
        <v>1991</v>
      </c>
      <c r="S70" s="204">
        <f>R70/$R$9</f>
        <v>0.0002454397939637097</v>
      </c>
      <c r="T70" s="203"/>
      <c r="U70" s="202"/>
      <c r="V70" s="201"/>
      <c r="W70" s="202"/>
      <c r="X70" s="201">
        <f>SUM(T70:W70)</f>
        <v>0</v>
      </c>
      <c r="Y70" s="200" t="str">
        <f>IF(ISERROR(R70/X70-1),"         /0",IF(R70/X70&gt;5,"  *  ",(R70/X70-1)))</f>
        <v>         /0</v>
      </c>
    </row>
    <row r="71" spans="1:25" ht="19.5" customHeight="1">
      <c r="A71" s="207" t="s">
        <v>207</v>
      </c>
      <c r="B71" s="205">
        <v>185</v>
      </c>
      <c r="C71" s="202">
        <v>177</v>
      </c>
      <c r="D71" s="201">
        <v>0</v>
      </c>
      <c r="E71" s="202">
        <v>0</v>
      </c>
      <c r="F71" s="201">
        <f>SUM(B71:E71)</f>
        <v>362</v>
      </c>
      <c r="G71" s="204">
        <f>F71/$F$9</f>
        <v>0.0004128437751255923</v>
      </c>
      <c r="H71" s="205">
        <v>248</v>
      </c>
      <c r="I71" s="202">
        <v>198</v>
      </c>
      <c r="J71" s="201"/>
      <c r="K71" s="202"/>
      <c r="L71" s="201">
        <f>SUM(H71:K71)</f>
        <v>446</v>
      </c>
      <c r="M71" s="206">
        <f>IF(ISERROR(F71/L71-1),"         /0",(F71/L71-1))</f>
        <v>-0.18834080717488788</v>
      </c>
      <c r="N71" s="205">
        <v>1779</v>
      </c>
      <c r="O71" s="202">
        <v>2019</v>
      </c>
      <c r="P71" s="201"/>
      <c r="Q71" s="202"/>
      <c r="R71" s="201">
        <f>SUM(N71:Q71)</f>
        <v>3798</v>
      </c>
      <c r="S71" s="204">
        <f>R71/$R$9</f>
        <v>0.00046819705548677517</v>
      </c>
      <c r="T71" s="203">
        <v>2123</v>
      </c>
      <c r="U71" s="202">
        <v>2331</v>
      </c>
      <c r="V71" s="201">
        <v>309</v>
      </c>
      <c r="W71" s="202">
        <v>218</v>
      </c>
      <c r="X71" s="201">
        <f>SUM(T71:W71)</f>
        <v>4981</v>
      </c>
      <c r="Y71" s="200">
        <f>IF(ISERROR(R71/X71-1),"         /0",IF(R71/X71&gt;5,"  *  ",(R71/X71-1)))</f>
        <v>-0.23750250953623775</v>
      </c>
    </row>
    <row r="72" spans="1:25" ht="19.5" customHeight="1" thickBot="1">
      <c r="A72" s="207" t="s">
        <v>171</v>
      </c>
      <c r="B72" s="205">
        <v>354</v>
      </c>
      <c r="C72" s="202">
        <v>414</v>
      </c>
      <c r="D72" s="201">
        <v>10</v>
      </c>
      <c r="E72" s="202">
        <v>8</v>
      </c>
      <c r="F72" s="201">
        <f>SUM(B72:E72)</f>
        <v>786</v>
      </c>
      <c r="G72" s="204">
        <f>F72/$F$9</f>
        <v>0.0008963956001345734</v>
      </c>
      <c r="H72" s="205">
        <v>1458</v>
      </c>
      <c r="I72" s="202">
        <v>1269</v>
      </c>
      <c r="J72" s="201">
        <v>4</v>
      </c>
      <c r="K72" s="202">
        <v>2</v>
      </c>
      <c r="L72" s="201">
        <f>SUM(H72:K72)</f>
        <v>2733</v>
      </c>
      <c r="M72" s="206">
        <f>IF(ISERROR(F72/L72-1),"         /0",(F72/L72-1))</f>
        <v>-0.712403951701427</v>
      </c>
      <c r="N72" s="205">
        <v>7837</v>
      </c>
      <c r="O72" s="202">
        <v>8285</v>
      </c>
      <c r="P72" s="201">
        <v>162</v>
      </c>
      <c r="Q72" s="202">
        <v>183</v>
      </c>
      <c r="R72" s="201">
        <f>SUM(N72:Q72)</f>
        <v>16467</v>
      </c>
      <c r="S72" s="204">
        <f>R72/$R$9</f>
        <v>0.0020299633788048253</v>
      </c>
      <c r="T72" s="203">
        <v>11472</v>
      </c>
      <c r="U72" s="202">
        <v>12022</v>
      </c>
      <c r="V72" s="201">
        <v>154</v>
      </c>
      <c r="W72" s="202">
        <v>191</v>
      </c>
      <c r="X72" s="201">
        <f>SUM(T72:W72)</f>
        <v>23839</v>
      </c>
      <c r="Y72" s="200">
        <f>IF(ISERROR(R72/X72-1),"         /0",IF(R72/X72&gt;5,"  *  ",(R72/X72-1)))</f>
        <v>-0.3092411594446076</v>
      </c>
    </row>
    <row r="73" spans="1:25" s="192" customFormat="1" ht="19.5" customHeight="1" thickBot="1">
      <c r="A73" s="251" t="s">
        <v>53</v>
      </c>
      <c r="B73" s="248">
        <v>4826</v>
      </c>
      <c r="C73" s="247">
        <v>4281</v>
      </c>
      <c r="D73" s="246">
        <v>0</v>
      </c>
      <c r="E73" s="247">
        <v>0</v>
      </c>
      <c r="F73" s="246">
        <f>SUM(B73:E73)</f>
        <v>9107</v>
      </c>
      <c r="G73" s="249">
        <f>F73/$F$9</f>
        <v>0.010386100165935826</v>
      </c>
      <c r="H73" s="248">
        <v>1682</v>
      </c>
      <c r="I73" s="247">
        <v>417</v>
      </c>
      <c r="J73" s="246">
        <v>3</v>
      </c>
      <c r="K73" s="247">
        <v>3</v>
      </c>
      <c r="L73" s="246">
        <f>SUM(H73:K73)</f>
        <v>2105</v>
      </c>
      <c r="M73" s="250">
        <f>IF(ISERROR(F73/L73-1),"         /0",(F73/L73-1))</f>
        <v>3.326365795724466</v>
      </c>
      <c r="N73" s="248">
        <v>22898</v>
      </c>
      <c r="O73" s="247">
        <v>14108</v>
      </c>
      <c r="P73" s="246">
        <v>17</v>
      </c>
      <c r="Q73" s="247">
        <v>9</v>
      </c>
      <c r="R73" s="246">
        <f>SUM(N73:Q73)</f>
        <v>37032</v>
      </c>
      <c r="S73" s="249">
        <f>R73/$R$9</f>
        <v>0.004565106202945302</v>
      </c>
      <c r="T73" s="248">
        <v>16398</v>
      </c>
      <c r="U73" s="247">
        <v>5212</v>
      </c>
      <c r="V73" s="246">
        <v>67</v>
      </c>
      <c r="W73" s="247">
        <v>66</v>
      </c>
      <c r="X73" s="246">
        <f>SUM(T73:W73)</f>
        <v>21743</v>
      </c>
      <c r="Y73" s="243">
        <f>IF(ISERROR(R73/X73-1),"         /0",IF(R73/X73&gt;5,"  *  ",(R73/X73-1)))</f>
        <v>0.7031688359472015</v>
      </c>
    </row>
    <row r="74" ht="15" thickTop="1">
      <c r="A74" s="111" t="s">
        <v>487</v>
      </c>
    </row>
    <row r="75" ht="14.25">
      <c r="A75" s="111" t="s">
        <v>64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74:Y65536 M74:M65536 Y3 M3">
    <cfRule type="cellIs" priority="3" dxfId="99" operator="lessThan" stopIfTrue="1">
      <formula>0</formula>
    </cfRule>
  </conditionalFormatting>
  <conditionalFormatting sqref="Y9:Y73 M9:M73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conditionalFormatting sqref="M5 Y5 Y7:Y8 M7:M8">
    <cfRule type="cellIs" priority="2" dxfId="99" operator="lessThan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2"/>
  <sheetViews>
    <sheetView showGridLines="0" zoomScale="85" zoomScaleNormal="85" zoomScalePageLayoutView="0" workbookViewId="0" topLeftCell="A52">
      <selection activeCell="A61" sqref="A61"/>
    </sheetView>
  </sheetViews>
  <sheetFormatPr defaultColWidth="8.00390625" defaultRowHeight="15"/>
  <cols>
    <col min="1" max="1" width="19.7109375" style="118" customWidth="1"/>
    <col min="2" max="2" width="8.28125" style="118" customWidth="1"/>
    <col min="3" max="3" width="9.7109375" style="118" bestFit="1" customWidth="1"/>
    <col min="4" max="4" width="8.00390625" style="118" bestFit="1" customWidth="1"/>
    <col min="5" max="5" width="9.140625" style="118" customWidth="1"/>
    <col min="6" max="6" width="8.57421875" style="118" bestFit="1" customWidth="1"/>
    <col min="7" max="7" width="9.00390625" style="118" bestFit="1" customWidth="1"/>
    <col min="8" max="8" width="8.28125" style="118" customWidth="1"/>
    <col min="9" max="9" width="9.7109375" style="118" bestFit="1" customWidth="1"/>
    <col min="10" max="10" width="7.8515625" style="118" customWidth="1"/>
    <col min="11" max="11" width="9.00390625" style="118" customWidth="1"/>
    <col min="12" max="12" width="8.421875" style="118" customWidth="1"/>
    <col min="13" max="13" width="8.8515625" style="118" bestFit="1" customWidth="1"/>
    <col min="14" max="14" width="9.28125" style="118" bestFit="1" customWidth="1"/>
    <col min="15" max="15" width="9.421875" style="118" customWidth="1"/>
    <col min="16" max="16" width="8.00390625" style="118" customWidth="1"/>
    <col min="17" max="17" width="9.28125" style="118" customWidth="1"/>
    <col min="18" max="18" width="9.8515625" style="118" bestFit="1" customWidth="1"/>
    <col min="19" max="19" width="9.57421875" style="118" customWidth="1"/>
    <col min="20" max="20" width="10.140625" style="118" customWidth="1"/>
    <col min="21" max="21" width="9.421875" style="118" customWidth="1"/>
    <col min="22" max="22" width="8.57421875" style="118" bestFit="1" customWidth="1"/>
    <col min="23" max="23" width="9.00390625" style="118" customWidth="1"/>
    <col min="24" max="24" width="9.8515625" style="118" bestFit="1" customWidth="1"/>
    <col min="25" max="25" width="8.57421875" style="118" customWidth="1"/>
    <col min="26" max="16384" width="8.00390625" style="118" customWidth="1"/>
  </cols>
  <sheetData>
    <row r="1" spans="24:25" ht="18.75" thickBot="1">
      <c r="X1" s="570" t="s">
        <v>27</v>
      </c>
      <c r="Y1" s="571"/>
    </row>
    <row r="2" ht="5.25" customHeight="1" thickBot="1"/>
    <row r="3" spans="1:25" ht="24.75" customHeight="1" thickTop="1">
      <c r="A3" s="628" t="s">
        <v>67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30"/>
    </row>
    <row r="4" spans="1:25" ht="21" customHeight="1" thickBot="1">
      <c r="A4" s="639" t="s">
        <v>43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1"/>
    </row>
    <row r="5" spans="1:25" s="242" customFormat="1" ht="15.75" customHeight="1" thickBot="1" thickTop="1">
      <c r="A5" s="655" t="s">
        <v>59</v>
      </c>
      <c r="B5" s="645" t="s">
        <v>35</v>
      </c>
      <c r="C5" s="646"/>
      <c r="D5" s="646"/>
      <c r="E5" s="646"/>
      <c r="F5" s="646"/>
      <c r="G5" s="646"/>
      <c r="H5" s="646"/>
      <c r="I5" s="646"/>
      <c r="J5" s="647"/>
      <c r="K5" s="647"/>
      <c r="L5" s="647"/>
      <c r="M5" s="648"/>
      <c r="N5" s="645" t="s">
        <v>34</v>
      </c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9"/>
    </row>
    <row r="6" spans="1:25" s="158" customFormat="1" ht="26.25" customHeight="1" thickBot="1">
      <c r="A6" s="656"/>
      <c r="B6" s="634" t="s">
        <v>150</v>
      </c>
      <c r="C6" s="635"/>
      <c r="D6" s="635"/>
      <c r="E6" s="635"/>
      <c r="F6" s="635"/>
      <c r="G6" s="631" t="s">
        <v>33</v>
      </c>
      <c r="H6" s="634" t="s">
        <v>151</v>
      </c>
      <c r="I6" s="635"/>
      <c r="J6" s="635"/>
      <c r="K6" s="635"/>
      <c r="L6" s="635"/>
      <c r="M6" s="642" t="s">
        <v>32</v>
      </c>
      <c r="N6" s="634" t="s">
        <v>152</v>
      </c>
      <c r="O6" s="635"/>
      <c r="P6" s="635"/>
      <c r="Q6" s="635"/>
      <c r="R6" s="635"/>
      <c r="S6" s="631" t="s">
        <v>33</v>
      </c>
      <c r="T6" s="634" t="s">
        <v>153</v>
      </c>
      <c r="U6" s="635"/>
      <c r="V6" s="635"/>
      <c r="W6" s="635"/>
      <c r="X6" s="635"/>
      <c r="Y6" s="636" t="s">
        <v>32</v>
      </c>
    </row>
    <row r="7" spans="1:25" s="158" customFormat="1" ht="26.25" customHeight="1">
      <c r="A7" s="657"/>
      <c r="B7" s="569" t="s">
        <v>21</v>
      </c>
      <c r="C7" s="565"/>
      <c r="D7" s="564" t="s">
        <v>20</v>
      </c>
      <c r="E7" s="565"/>
      <c r="F7" s="654" t="s">
        <v>16</v>
      </c>
      <c r="G7" s="632"/>
      <c r="H7" s="569" t="s">
        <v>21</v>
      </c>
      <c r="I7" s="565"/>
      <c r="J7" s="564" t="s">
        <v>20</v>
      </c>
      <c r="K7" s="565"/>
      <c r="L7" s="654" t="s">
        <v>16</v>
      </c>
      <c r="M7" s="643"/>
      <c r="N7" s="569" t="s">
        <v>21</v>
      </c>
      <c r="O7" s="565"/>
      <c r="P7" s="564" t="s">
        <v>20</v>
      </c>
      <c r="Q7" s="565"/>
      <c r="R7" s="654" t="s">
        <v>16</v>
      </c>
      <c r="S7" s="632"/>
      <c r="T7" s="569" t="s">
        <v>21</v>
      </c>
      <c r="U7" s="565"/>
      <c r="V7" s="564" t="s">
        <v>20</v>
      </c>
      <c r="W7" s="565"/>
      <c r="X7" s="654" t="s">
        <v>16</v>
      </c>
      <c r="Y7" s="637"/>
    </row>
    <row r="8" spans="1:25" s="238" customFormat="1" ht="27" thickBot="1">
      <c r="A8" s="658"/>
      <c r="B8" s="241" t="s">
        <v>30</v>
      </c>
      <c r="C8" s="239" t="s">
        <v>29</v>
      </c>
      <c r="D8" s="240" t="s">
        <v>30</v>
      </c>
      <c r="E8" s="239" t="s">
        <v>29</v>
      </c>
      <c r="F8" s="627"/>
      <c r="G8" s="633"/>
      <c r="H8" s="241" t="s">
        <v>30</v>
      </c>
      <c r="I8" s="239" t="s">
        <v>29</v>
      </c>
      <c r="J8" s="240" t="s">
        <v>30</v>
      </c>
      <c r="K8" s="239" t="s">
        <v>29</v>
      </c>
      <c r="L8" s="627"/>
      <c r="M8" s="644"/>
      <c r="N8" s="241" t="s">
        <v>30</v>
      </c>
      <c r="O8" s="239" t="s">
        <v>29</v>
      </c>
      <c r="P8" s="240" t="s">
        <v>30</v>
      </c>
      <c r="Q8" s="239" t="s">
        <v>29</v>
      </c>
      <c r="R8" s="627"/>
      <c r="S8" s="633"/>
      <c r="T8" s="241" t="s">
        <v>30</v>
      </c>
      <c r="U8" s="239" t="s">
        <v>29</v>
      </c>
      <c r="V8" s="240" t="s">
        <v>30</v>
      </c>
      <c r="W8" s="239" t="s">
        <v>29</v>
      </c>
      <c r="X8" s="627"/>
      <c r="Y8" s="638"/>
    </row>
    <row r="9" spans="1:25" s="231" customFormat="1" ht="18" customHeight="1" thickBot="1" thickTop="1">
      <c r="A9" s="293" t="s">
        <v>23</v>
      </c>
      <c r="B9" s="291">
        <f>B10+B21+B34+B45+B54+B59</f>
        <v>25300.705</v>
      </c>
      <c r="C9" s="290">
        <f>C10+C21+C34+C45+C54+C59</f>
        <v>14667.309000000001</v>
      </c>
      <c r="D9" s="289">
        <f>D10+D21+D34+D45+D54+D59</f>
        <v>6098.961</v>
      </c>
      <c r="E9" s="290">
        <f>E10+E21+E34+E45+E54+E59</f>
        <v>2391.16</v>
      </c>
      <c r="F9" s="289">
        <f aca="true" t="shared" si="0" ref="F9:F20">SUM(B9:E9)</f>
        <v>48458.13500000001</v>
      </c>
      <c r="G9" s="292">
        <f aca="true" t="shared" si="1" ref="G9:G20">F9/$F$9</f>
        <v>1</v>
      </c>
      <c r="H9" s="291">
        <f>H10+H21+H34+H45+H54+H59</f>
        <v>26812.659999999996</v>
      </c>
      <c r="I9" s="290">
        <f>I10+I21+I34+I45+I54+I59</f>
        <v>17190.136</v>
      </c>
      <c r="J9" s="289">
        <f>J10+J21+J34+J45+J54+J59</f>
        <v>3099.7039999999997</v>
      </c>
      <c r="K9" s="290">
        <f>K10+K21+K34+K45+K54+K59</f>
        <v>854.8979999999999</v>
      </c>
      <c r="L9" s="289">
        <f aca="true" t="shared" si="2" ref="L9:L20">SUM(H9:K9)</f>
        <v>47957.397999999994</v>
      </c>
      <c r="M9" s="415">
        <f aca="true" t="shared" si="3" ref="M9:M23">IF(ISERROR(F9/L9-1),"         /0",(F9/L9-1))</f>
        <v>0.010441287911408637</v>
      </c>
      <c r="N9" s="291">
        <f>N10+N21+N34+N45+N54+N59</f>
        <v>246336.275</v>
      </c>
      <c r="O9" s="290">
        <f>O10+O21+O34+O45+O54+O59</f>
        <v>138293.351</v>
      </c>
      <c r="P9" s="289">
        <f>P10+P21+P34+P45+P54+P59</f>
        <v>38203.854</v>
      </c>
      <c r="Q9" s="290">
        <f>Q10+Q21+Q34+Q45+Q54+Q59</f>
        <v>14145.509999999998</v>
      </c>
      <c r="R9" s="289">
        <f aca="true" t="shared" si="4" ref="R9:R20">SUM(N9:Q9)</f>
        <v>436978.99</v>
      </c>
      <c r="S9" s="292">
        <f aca="true" t="shared" si="5" ref="S9:S20">R9/$R$9</f>
        <v>1</v>
      </c>
      <c r="T9" s="291">
        <f>T10+T21+T34+T45+T54+T59</f>
        <v>243477.52</v>
      </c>
      <c r="U9" s="290">
        <f>U10+U21+U34+U45+U54+U59</f>
        <v>138658.05499999996</v>
      </c>
      <c r="V9" s="289">
        <f>V10+V21+V34+V45+V54+V59</f>
        <v>31063.835</v>
      </c>
      <c r="W9" s="290">
        <f>W10+W21+W34+W45+W54+W59</f>
        <v>14187.964000000002</v>
      </c>
      <c r="X9" s="289">
        <f aca="true" t="shared" si="6" ref="X9:X20">SUM(T9:W9)</f>
        <v>427387.37399999995</v>
      </c>
      <c r="Y9" s="288">
        <f>IF(ISERROR(R9/X9-1),"         /0",(R9/X9-1))</f>
        <v>0.02244244117515759</v>
      </c>
    </row>
    <row r="10" spans="1:25" s="208" customFormat="1" ht="19.5" customHeight="1" thickTop="1">
      <c r="A10" s="287" t="s">
        <v>58</v>
      </c>
      <c r="B10" s="284">
        <f>SUM(B11:B20)</f>
        <v>15868.761000000002</v>
      </c>
      <c r="C10" s="283">
        <f>SUM(C11:C20)</f>
        <v>6044.118</v>
      </c>
      <c r="D10" s="282">
        <f>SUM(D11:D20)</f>
        <v>5925.711</v>
      </c>
      <c r="E10" s="283">
        <f>SUM(E11:E20)</f>
        <v>1534.602</v>
      </c>
      <c r="F10" s="282">
        <f t="shared" si="0"/>
        <v>29373.192</v>
      </c>
      <c r="G10" s="285">
        <f t="shared" si="1"/>
        <v>0.6061560561503243</v>
      </c>
      <c r="H10" s="284">
        <f>SUM(H11:H20)</f>
        <v>16891.293999999998</v>
      </c>
      <c r="I10" s="283">
        <f>SUM(I11:I20)</f>
        <v>9308.066999999997</v>
      </c>
      <c r="J10" s="282">
        <f>SUM(J11:J20)</f>
        <v>3094.4809999999998</v>
      </c>
      <c r="K10" s="283">
        <f>SUM(K11:K20)</f>
        <v>600.394</v>
      </c>
      <c r="L10" s="282">
        <f t="shared" si="2"/>
        <v>29894.235999999997</v>
      </c>
      <c r="M10" s="286">
        <f t="shared" si="3"/>
        <v>-0.0174295807392435</v>
      </c>
      <c r="N10" s="284">
        <f>SUM(N11:N20)</f>
        <v>162471.373</v>
      </c>
      <c r="O10" s="283">
        <f>SUM(O11:O20)</f>
        <v>63099.842000000004</v>
      </c>
      <c r="P10" s="282">
        <f>SUM(P11:P20)</f>
        <v>35673.231</v>
      </c>
      <c r="Q10" s="283">
        <f>SUM(Q11:Q20)</f>
        <v>9484.819</v>
      </c>
      <c r="R10" s="282">
        <f t="shared" si="4"/>
        <v>270729.265</v>
      </c>
      <c r="S10" s="285">
        <f t="shared" si="5"/>
        <v>0.6195475553641607</v>
      </c>
      <c r="T10" s="284">
        <f>SUM(T11:T20)</f>
        <v>162962.47099999996</v>
      </c>
      <c r="U10" s="283">
        <f>SUM(U11:U20)</f>
        <v>73317.663</v>
      </c>
      <c r="V10" s="282">
        <f>SUM(V11:V20)</f>
        <v>29623.413</v>
      </c>
      <c r="W10" s="283">
        <f>SUM(W11:W20)</f>
        <v>8760.416000000001</v>
      </c>
      <c r="X10" s="282">
        <f t="shared" si="6"/>
        <v>274663.963</v>
      </c>
      <c r="Y10" s="281">
        <f aca="true" t="shared" si="7" ref="Y10:Y20">IF(ISERROR(R10/X10-1),"         /0",IF(R10/X10&gt;5,"  *  ",(R10/X10-1)))</f>
        <v>-0.014325497808389098</v>
      </c>
    </row>
    <row r="11" spans="1:25" ht="19.5" customHeight="1">
      <c r="A11" s="207" t="s">
        <v>275</v>
      </c>
      <c r="B11" s="205">
        <v>10692.257000000001</v>
      </c>
      <c r="C11" s="202">
        <v>4397.6900000000005</v>
      </c>
      <c r="D11" s="201">
        <v>4040.848</v>
      </c>
      <c r="E11" s="202">
        <v>1327.914</v>
      </c>
      <c r="F11" s="201">
        <f t="shared" si="0"/>
        <v>20458.709000000003</v>
      </c>
      <c r="G11" s="204">
        <f t="shared" si="1"/>
        <v>0.42219348722355904</v>
      </c>
      <c r="H11" s="205">
        <v>11916.086</v>
      </c>
      <c r="I11" s="202">
        <v>7364.154999999999</v>
      </c>
      <c r="J11" s="201">
        <v>1449.344</v>
      </c>
      <c r="K11" s="202">
        <v>575.057</v>
      </c>
      <c r="L11" s="201">
        <f t="shared" si="2"/>
        <v>21304.642</v>
      </c>
      <c r="M11" s="206">
        <f t="shared" si="3"/>
        <v>-0.03970651090968802</v>
      </c>
      <c r="N11" s="205">
        <v>113021.17199999998</v>
      </c>
      <c r="O11" s="202">
        <v>46722.221000000005</v>
      </c>
      <c r="P11" s="201">
        <v>29392.204999999998</v>
      </c>
      <c r="Q11" s="202">
        <v>9084.532</v>
      </c>
      <c r="R11" s="201">
        <f t="shared" si="4"/>
        <v>198220.12999999998</v>
      </c>
      <c r="S11" s="204">
        <f t="shared" si="5"/>
        <v>0.4536147836306729</v>
      </c>
      <c r="T11" s="205">
        <v>112060.25099999997</v>
      </c>
      <c r="U11" s="202">
        <v>55116.58900000001</v>
      </c>
      <c r="V11" s="201">
        <v>20800.635</v>
      </c>
      <c r="W11" s="202">
        <v>8450.129</v>
      </c>
      <c r="X11" s="201">
        <f t="shared" si="6"/>
        <v>196427.604</v>
      </c>
      <c r="Y11" s="200">
        <f t="shared" si="7"/>
        <v>0.009125631853657223</v>
      </c>
    </row>
    <row r="12" spans="1:25" ht="19.5" customHeight="1">
      <c r="A12" s="207" t="s">
        <v>277</v>
      </c>
      <c r="B12" s="205">
        <v>4406.406</v>
      </c>
      <c r="C12" s="202">
        <v>328.647</v>
      </c>
      <c r="D12" s="201">
        <v>1884.638</v>
      </c>
      <c r="E12" s="202">
        <v>158.143</v>
      </c>
      <c r="F12" s="201">
        <f t="shared" si="0"/>
        <v>6777.834</v>
      </c>
      <c r="G12" s="204">
        <f t="shared" si="1"/>
        <v>0.13986988975122544</v>
      </c>
      <c r="H12" s="205">
        <v>3917.764</v>
      </c>
      <c r="I12" s="202">
        <v>311.33700000000005</v>
      </c>
      <c r="J12" s="201">
        <v>1644.517</v>
      </c>
      <c r="K12" s="202">
        <v>24.977</v>
      </c>
      <c r="L12" s="201">
        <f t="shared" si="2"/>
        <v>5898.595</v>
      </c>
      <c r="M12" s="206">
        <f t="shared" si="3"/>
        <v>0.14905905558866128</v>
      </c>
      <c r="N12" s="205">
        <v>43074.202999999994</v>
      </c>
      <c r="O12" s="202">
        <v>3783.777000000001</v>
      </c>
      <c r="P12" s="201">
        <v>6277.88</v>
      </c>
      <c r="Q12" s="202">
        <v>342.276</v>
      </c>
      <c r="R12" s="201">
        <f t="shared" si="4"/>
        <v>53478.13599999999</v>
      </c>
      <c r="S12" s="204">
        <f t="shared" si="5"/>
        <v>0.12238148108676802</v>
      </c>
      <c r="T12" s="205">
        <v>41313.14300000001</v>
      </c>
      <c r="U12" s="202">
        <v>3037.980000000001</v>
      </c>
      <c r="V12" s="201">
        <v>8804.236</v>
      </c>
      <c r="W12" s="202">
        <v>303.40299999999996</v>
      </c>
      <c r="X12" s="201">
        <f t="shared" si="6"/>
        <v>53458.76200000001</v>
      </c>
      <c r="Y12" s="200">
        <f t="shared" si="7"/>
        <v>0.0003624101882491182</v>
      </c>
    </row>
    <row r="13" spans="1:25" ht="19.5" customHeight="1">
      <c r="A13" s="207" t="s">
        <v>278</v>
      </c>
      <c r="B13" s="205">
        <v>20.662</v>
      </c>
      <c r="C13" s="202">
        <v>439.871</v>
      </c>
      <c r="D13" s="201">
        <v>0</v>
      </c>
      <c r="E13" s="202">
        <v>0</v>
      </c>
      <c r="F13" s="201">
        <f t="shared" si="0"/>
        <v>460.53299999999996</v>
      </c>
      <c r="G13" s="204">
        <f t="shared" si="1"/>
        <v>0.009503729353182904</v>
      </c>
      <c r="H13" s="205">
        <v>25.716</v>
      </c>
      <c r="I13" s="202">
        <v>585.3539999999999</v>
      </c>
      <c r="J13" s="201"/>
      <c r="K13" s="202"/>
      <c r="L13" s="201">
        <f t="shared" si="2"/>
        <v>611.0699999999999</v>
      </c>
      <c r="M13" s="206">
        <f>IF(ISERROR(F13/L13-1),"         /0",(F13/L13-1))</f>
        <v>-0.2463498453532328</v>
      </c>
      <c r="N13" s="205">
        <v>321.753</v>
      </c>
      <c r="O13" s="202">
        <v>4663.958</v>
      </c>
      <c r="P13" s="201">
        <v>0</v>
      </c>
      <c r="Q13" s="202">
        <v>0</v>
      </c>
      <c r="R13" s="201">
        <f t="shared" si="4"/>
        <v>4985.710999999999</v>
      </c>
      <c r="S13" s="204">
        <f t="shared" si="5"/>
        <v>0.0114094982003597</v>
      </c>
      <c r="T13" s="205">
        <v>519.399</v>
      </c>
      <c r="U13" s="202">
        <v>5606.571999999998</v>
      </c>
      <c r="V13" s="201">
        <v>0</v>
      </c>
      <c r="W13" s="202">
        <v>0</v>
      </c>
      <c r="X13" s="201">
        <f t="shared" si="6"/>
        <v>6125.970999999999</v>
      </c>
      <c r="Y13" s="200">
        <f t="shared" si="7"/>
        <v>-0.18613538980187783</v>
      </c>
    </row>
    <row r="14" spans="1:25" ht="19.5" customHeight="1">
      <c r="A14" s="207" t="s">
        <v>293</v>
      </c>
      <c r="B14" s="205">
        <v>172.32600000000002</v>
      </c>
      <c r="C14" s="202">
        <v>95.301</v>
      </c>
      <c r="D14" s="201">
        <v>0</v>
      </c>
      <c r="E14" s="202">
        <v>0</v>
      </c>
      <c r="F14" s="201">
        <f t="shared" si="0"/>
        <v>267.627</v>
      </c>
      <c r="G14" s="204">
        <f t="shared" si="1"/>
        <v>0.005522849775378272</v>
      </c>
      <c r="H14" s="205">
        <v>122.93099999999998</v>
      </c>
      <c r="I14" s="202">
        <v>88.8</v>
      </c>
      <c r="J14" s="201"/>
      <c r="K14" s="202"/>
      <c r="L14" s="201">
        <f t="shared" si="2"/>
        <v>211.731</v>
      </c>
      <c r="M14" s="206">
        <f t="shared" si="3"/>
        <v>0.26399535259362117</v>
      </c>
      <c r="N14" s="205">
        <v>1277.3049999999998</v>
      </c>
      <c r="O14" s="202">
        <v>862.764</v>
      </c>
      <c r="P14" s="201"/>
      <c r="Q14" s="202"/>
      <c r="R14" s="201">
        <f t="shared" si="4"/>
        <v>2140.069</v>
      </c>
      <c r="S14" s="204">
        <f t="shared" si="5"/>
        <v>0.004897418523485534</v>
      </c>
      <c r="T14" s="205">
        <v>1361.952</v>
      </c>
      <c r="U14" s="202">
        <v>1019.5559999999999</v>
      </c>
      <c r="V14" s="201"/>
      <c r="W14" s="202"/>
      <c r="X14" s="201">
        <f t="shared" si="6"/>
        <v>2381.508</v>
      </c>
      <c r="Y14" s="200">
        <f t="shared" si="7"/>
        <v>-0.10138072179476187</v>
      </c>
    </row>
    <row r="15" spans="1:25" ht="19.5" customHeight="1">
      <c r="A15" s="207" t="s">
        <v>279</v>
      </c>
      <c r="B15" s="205">
        <v>181.60299999999998</v>
      </c>
      <c r="C15" s="202">
        <v>79.436</v>
      </c>
      <c r="D15" s="201">
        <v>0</v>
      </c>
      <c r="E15" s="202">
        <v>0</v>
      </c>
      <c r="F15" s="201">
        <f>SUM(B15:E15)</f>
        <v>261.039</v>
      </c>
      <c r="G15" s="204">
        <f>F15/$F$9</f>
        <v>0.005386897370276424</v>
      </c>
      <c r="H15" s="205">
        <v>210.08499999999998</v>
      </c>
      <c r="I15" s="202">
        <v>154.13299999999998</v>
      </c>
      <c r="J15" s="201"/>
      <c r="K15" s="202"/>
      <c r="L15" s="201">
        <f>SUM(H15:K15)</f>
        <v>364.21799999999996</v>
      </c>
      <c r="M15" s="206">
        <f>IF(ISERROR(F15/L15-1),"         /0",(F15/L15-1))</f>
        <v>-0.28328912903810355</v>
      </c>
      <c r="N15" s="205">
        <v>1730.6540000000002</v>
      </c>
      <c r="O15" s="202">
        <v>919.0819999999998</v>
      </c>
      <c r="P15" s="201">
        <v>0</v>
      </c>
      <c r="Q15" s="202">
        <v>0</v>
      </c>
      <c r="R15" s="201">
        <f>SUM(N15:Q15)</f>
        <v>2649.736</v>
      </c>
      <c r="S15" s="204">
        <f>R15/$R$9</f>
        <v>0.006063760639842204</v>
      </c>
      <c r="T15" s="205">
        <v>2026.0019999999997</v>
      </c>
      <c r="U15" s="202">
        <v>1534.724</v>
      </c>
      <c r="V15" s="201">
        <v>0.11</v>
      </c>
      <c r="W15" s="202">
        <v>0</v>
      </c>
      <c r="X15" s="201">
        <f>SUM(T15:W15)</f>
        <v>3560.836</v>
      </c>
      <c r="Y15" s="200">
        <f>IF(ISERROR(R15/X15-1),"         /0",IF(R15/X15&gt;5,"  *  ",(R15/X15-1)))</f>
        <v>-0.25586688069880215</v>
      </c>
    </row>
    <row r="16" spans="1:25" ht="19.5" customHeight="1">
      <c r="A16" s="207" t="s">
        <v>286</v>
      </c>
      <c r="B16" s="205">
        <v>159.574</v>
      </c>
      <c r="C16" s="202">
        <v>99.281</v>
      </c>
      <c r="D16" s="201">
        <v>0</v>
      </c>
      <c r="E16" s="202">
        <v>0</v>
      </c>
      <c r="F16" s="201">
        <f>SUM(B16:E16)</f>
        <v>258.855</v>
      </c>
      <c r="G16" s="204">
        <f>F16/$F$9</f>
        <v>0.005341827538348307</v>
      </c>
      <c r="H16" s="205">
        <v>0</v>
      </c>
      <c r="I16" s="202">
        <v>0</v>
      </c>
      <c r="J16" s="201"/>
      <c r="K16" s="202"/>
      <c r="L16" s="201">
        <f>SUM(H16:K16)</f>
        <v>0</v>
      </c>
      <c r="M16" s="206" t="str">
        <f>IF(ISERROR(F16/L16-1),"         /0",(F16/L16-1))</f>
        <v>         /0</v>
      </c>
      <c r="N16" s="205">
        <v>543.367</v>
      </c>
      <c r="O16" s="202">
        <v>313.55600000000004</v>
      </c>
      <c r="P16" s="201"/>
      <c r="Q16" s="202"/>
      <c r="R16" s="201">
        <f>SUM(N16:Q16)</f>
        <v>856.923</v>
      </c>
      <c r="S16" s="204">
        <f>R16/$R$9</f>
        <v>0.001961016478160655</v>
      </c>
      <c r="T16" s="205">
        <v>154.269</v>
      </c>
      <c r="U16" s="202">
        <v>66.054</v>
      </c>
      <c r="V16" s="201"/>
      <c r="W16" s="202"/>
      <c r="X16" s="201">
        <f>SUM(T16:W16)</f>
        <v>220.323</v>
      </c>
      <c r="Y16" s="200">
        <f>IF(ISERROR(R16/X16-1),"         /0",IF(R16/X16&gt;5,"  *  ",(R16/X16-1)))</f>
        <v>2.8893942075952124</v>
      </c>
    </row>
    <row r="17" spans="1:25" ht="19.5" customHeight="1">
      <c r="A17" s="207" t="s">
        <v>283</v>
      </c>
      <c r="B17" s="205">
        <v>22.002</v>
      </c>
      <c r="C17" s="202">
        <v>225.201</v>
      </c>
      <c r="D17" s="201">
        <v>0</v>
      </c>
      <c r="E17" s="202">
        <v>0</v>
      </c>
      <c r="F17" s="201">
        <f>SUM(B17:E17)</f>
        <v>247.203</v>
      </c>
      <c r="G17" s="204">
        <f>F17/$F$9</f>
        <v>0.005101372555918629</v>
      </c>
      <c r="H17" s="205">
        <v>15.445</v>
      </c>
      <c r="I17" s="202">
        <v>544.283</v>
      </c>
      <c r="J17" s="201"/>
      <c r="K17" s="202"/>
      <c r="L17" s="201">
        <f>SUM(H17:K17)</f>
        <v>559.7280000000001</v>
      </c>
      <c r="M17" s="206">
        <f>IF(ISERROR(F17/L17-1),"         /0",(F17/L17-1))</f>
        <v>-0.5583515564702857</v>
      </c>
      <c r="N17" s="205">
        <v>277.015</v>
      </c>
      <c r="O17" s="202">
        <v>2617.903</v>
      </c>
      <c r="P17" s="201">
        <v>0</v>
      </c>
      <c r="Q17" s="202">
        <v>8.028</v>
      </c>
      <c r="R17" s="201">
        <f>SUM(N17:Q17)</f>
        <v>2902.9459999999995</v>
      </c>
      <c r="S17" s="204">
        <f>R17/$R$9</f>
        <v>0.006643216416423132</v>
      </c>
      <c r="T17" s="205">
        <v>174.778</v>
      </c>
      <c r="U17" s="202">
        <v>5274.282999999999</v>
      </c>
      <c r="V17" s="201">
        <v>0</v>
      </c>
      <c r="W17" s="202">
        <v>0</v>
      </c>
      <c r="X17" s="201">
        <f>SUM(T17:W17)</f>
        <v>5449.061</v>
      </c>
      <c r="Y17" s="200">
        <f>IF(ISERROR(R17/X17-1),"         /0",IF(R17/X17&gt;5,"  *  ",(R17/X17-1)))</f>
        <v>-0.4672575696987059</v>
      </c>
    </row>
    <row r="18" spans="1:25" ht="19.5" customHeight="1">
      <c r="A18" s="207" t="s">
        <v>290</v>
      </c>
      <c r="B18" s="205">
        <v>52.351</v>
      </c>
      <c r="C18" s="202">
        <v>0.827</v>
      </c>
      <c r="D18" s="201">
        <v>0</v>
      </c>
      <c r="E18" s="202">
        <v>0</v>
      </c>
      <c r="F18" s="201">
        <f t="shared" si="0"/>
        <v>53.178</v>
      </c>
      <c r="G18" s="204">
        <f t="shared" si="1"/>
        <v>0.0010974008801618136</v>
      </c>
      <c r="H18" s="205">
        <v>27.19</v>
      </c>
      <c r="I18" s="202">
        <v>0.087</v>
      </c>
      <c r="J18" s="201"/>
      <c r="K18" s="202"/>
      <c r="L18" s="201">
        <f t="shared" si="2"/>
        <v>27.277</v>
      </c>
      <c r="M18" s="206">
        <f t="shared" si="3"/>
        <v>0.949554569784067</v>
      </c>
      <c r="N18" s="205">
        <v>510.48099999999994</v>
      </c>
      <c r="O18" s="202">
        <v>7.401</v>
      </c>
      <c r="P18" s="201"/>
      <c r="Q18" s="202"/>
      <c r="R18" s="201">
        <f t="shared" si="4"/>
        <v>517.882</v>
      </c>
      <c r="S18" s="204">
        <f t="shared" si="5"/>
        <v>0.001185141647199102</v>
      </c>
      <c r="T18" s="205">
        <v>252.357</v>
      </c>
      <c r="U18" s="202">
        <v>5.904</v>
      </c>
      <c r="V18" s="201"/>
      <c r="W18" s="202"/>
      <c r="X18" s="201">
        <f t="shared" si="6"/>
        <v>258.261</v>
      </c>
      <c r="Y18" s="200">
        <f t="shared" si="7"/>
        <v>1.0052659906064019</v>
      </c>
    </row>
    <row r="19" spans="1:25" ht="19.5" customHeight="1">
      <c r="A19" s="207" t="s">
        <v>375</v>
      </c>
      <c r="B19" s="205">
        <v>2.1</v>
      </c>
      <c r="C19" s="202">
        <v>0</v>
      </c>
      <c r="D19" s="201">
        <v>0</v>
      </c>
      <c r="E19" s="202">
        <v>48.535</v>
      </c>
      <c r="F19" s="201">
        <f t="shared" si="0"/>
        <v>50.635</v>
      </c>
      <c r="G19" s="204">
        <f t="shared" si="1"/>
        <v>0.0010449225914286628</v>
      </c>
      <c r="H19" s="205">
        <v>1.754</v>
      </c>
      <c r="I19" s="202">
        <v>0</v>
      </c>
      <c r="J19" s="201"/>
      <c r="K19" s="202"/>
      <c r="L19" s="201">
        <f t="shared" si="2"/>
        <v>1.754</v>
      </c>
      <c r="M19" s="206" t="s">
        <v>47</v>
      </c>
      <c r="N19" s="205">
        <v>14.713999999999999</v>
      </c>
      <c r="O19" s="202">
        <v>0</v>
      </c>
      <c r="P19" s="201"/>
      <c r="Q19" s="202">
        <v>48.535</v>
      </c>
      <c r="R19" s="201">
        <f t="shared" si="4"/>
        <v>63.248999999999995</v>
      </c>
      <c r="S19" s="204">
        <f t="shared" si="5"/>
        <v>0.00014474151262970332</v>
      </c>
      <c r="T19" s="205">
        <v>2.685</v>
      </c>
      <c r="U19" s="202">
        <v>0</v>
      </c>
      <c r="V19" s="201"/>
      <c r="W19" s="202"/>
      <c r="X19" s="201">
        <f t="shared" si="6"/>
        <v>2.685</v>
      </c>
      <c r="Y19" s="200" t="str">
        <f t="shared" si="7"/>
        <v>  *  </v>
      </c>
    </row>
    <row r="20" spans="1:25" ht="19.5" customHeight="1" thickBot="1">
      <c r="A20" s="207" t="s">
        <v>261</v>
      </c>
      <c r="B20" s="205">
        <v>159.48000000000002</v>
      </c>
      <c r="C20" s="202">
        <v>377.864</v>
      </c>
      <c r="D20" s="201">
        <v>0.225</v>
      </c>
      <c r="E20" s="202">
        <v>0.01</v>
      </c>
      <c r="F20" s="201">
        <f t="shared" si="0"/>
        <v>537.5790000000001</v>
      </c>
      <c r="G20" s="204">
        <f t="shared" si="1"/>
        <v>0.011093679110844855</v>
      </c>
      <c r="H20" s="205">
        <v>654.323</v>
      </c>
      <c r="I20" s="202">
        <v>259.918</v>
      </c>
      <c r="J20" s="201">
        <v>0.6200000000000001</v>
      </c>
      <c r="K20" s="202">
        <v>0.36000000000000004</v>
      </c>
      <c r="L20" s="201">
        <f t="shared" si="2"/>
        <v>915.221</v>
      </c>
      <c r="M20" s="206">
        <f t="shared" si="3"/>
        <v>-0.41262383621005194</v>
      </c>
      <c r="N20" s="205">
        <v>1700.709</v>
      </c>
      <c r="O20" s="202">
        <v>3209.18</v>
      </c>
      <c r="P20" s="201">
        <v>3.146</v>
      </c>
      <c r="Q20" s="202">
        <v>1.448</v>
      </c>
      <c r="R20" s="201">
        <f t="shared" si="4"/>
        <v>4914.483</v>
      </c>
      <c r="S20" s="204">
        <f t="shared" si="5"/>
        <v>0.01124649722861962</v>
      </c>
      <c r="T20" s="205">
        <v>5097.634999999999</v>
      </c>
      <c r="U20" s="202">
        <v>1656.0009999999995</v>
      </c>
      <c r="V20" s="201">
        <v>18.432000000000002</v>
      </c>
      <c r="W20" s="202">
        <v>6.884</v>
      </c>
      <c r="X20" s="201">
        <f t="shared" si="6"/>
        <v>6778.951999999998</v>
      </c>
      <c r="Y20" s="200">
        <f t="shared" si="7"/>
        <v>-0.27503794096786627</v>
      </c>
    </row>
    <row r="21" spans="1:25" s="208" customFormat="1" ht="19.5" customHeight="1">
      <c r="A21" s="215" t="s">
        <v>57</v>
      </c>
      <c r="B21" s="212">
        <f>SUM(B22:B33)</f>
        <v>4001.045</v>
      </c>
      <c r="C21" s="211">
        <f>SUM(C22:C33)</f>
        <v>4548.5059999999985</v>
      </c>
      <c r="D21" s="210">
        <f>SUM(D22:D33)</f>
        <v>173.16</v>
      </c>
      <c r="E21" s="211">
        <f>SUM(E22:E33)</f>
        <v>649.5899999999999</v>
      </c>
      <c r="F21" s="210">
        <f aca="true" t="shared" si="8" ref="F21:F59">SUM(B21:E21)</f>
        <v>9372.301</v>
      </c>
      <c r="G21" s="213">
        <f aca="true" t="shared" si="9" ref="G21:G59">F21/$F$9</f>
        <v>0.19341027053558701</v>
      </c>
      <c r="H21" s="212">
        <f>SUM(H22:H33)</f>
        <v>4215.873</v>
      </c>
      <c r="I21" s="211">
        <f>SUM(I22:I33)</f>
        <v>3881.8829999999994</v>
      </c>
      <c r="J21" s="210">
        <f>SUM(J22:J33)</f>
        <v>5.221</v>
      </c>
      <c r="K21" s="211">
        <f>SUM(K22:K33)</f>
        <v>198.434</v>
      </c>
      <c r="L21" s="210">
        <f aca="true" t="shared" si="10" ref="L21:L59">SUM(H21:K21)</f>
        <v>8301.410999999998</v>
      </c>
      <c r="M21" s="214">
        <f t="shared" si="3"/>
        <v>0.12900096140282669</v>
      </c>
      <c r="N21" s="212">
        <f>SUM(N22:N33)</f>
        <v>34754.986000000004</v>
      </c>
      <c r="O21" s="211">
        <f>SUM(O22:O33)</f>
        <v>40657.92900000001</v>
      </c>
      <c r="P21" s="210">
        <f>SUM(P22:P33)</f>
        <v>1225.5829999999999</v>
      </c>
      <c r="Q21" s="211">
        <f>SUM(Q22:Q33)</f>
        <v>3394.983999999999</v>
      </c>
      <c r="R21" s="210">
        <f aca="true" t="shared" si="11" ref="R21:R59">SUM(N21:Q21)</f>
        <v>80033.482</v>
      </c>
      <c r="S21" s="213">
        <f aca="true" t="shared" si="12" ref="S21:S59">R21/$R$9</f>
        <v>0.1831517849405071</v>
      </c>
      <c r="T21" s="212">
        <f>SUM(T22:T33)</f>
        <v>32870.956999999995</v>
      </c>
      <c r="U21" s="211">
        <f>SUM(U22:U33)</f>
        <v>34179.96399999999</v>
      </c>
      <c r="V21" s="210">
        <f>SUM(V22:V33)</f>
        <v>979.9570000000001</v>
      </c>
      <c r="W21" s="211">
        <f>SUM(W22:W33)</f>
        <v>3454.537</v>
      </c>
      <c r="X21" s="210">
        <f aca="true" t="shared" si="13" ref="X21:X59">SUM(T21:W21)</f>
        <v>71485.41499999998</v>
      </c>
      <c r="Y21" s="209">
        <f aca="true" t="shared" si="14" ref="Y21:Y59">IF(ISERROR(R21/X21-1),"         /0",IF(R21/X21&gt;5,"  *  ",(R21/X21-1)))</f>
        <v>0.11957777680943771</v>
      </c>
    </row>
    <row r="22" spans="1:25" ht="19.5" customHeight="1">
      <c r="A22" s="222" t="s">
        <v>298</v>
      </c>
      <c r="B22" s="219">
        <v>707.225</v>
      </c>
      <c r="C22" s="217">
        <v>1236.1919999999998</v>
      </c>
      <c r="D22" s="218">
        <v>173.14</v>
      </c>
      <c r="E22" s="217">
        <v>22.715</v>
      </c>
      <c r="F22" s="218">
        <f t="shared" si="8"/>
        <v>2139.272</v>
      </c>
      <c r="G22" s="220">
        <f t="shared" si="9"/>
        <v>0.044146808373867454</v>
      </c>
      <c r="H22" s="219">
        <v>532.293</v>
      </c>
      <c r="I22" s="217">
        <v>1009.9479999999999</v>
      </c>
      <c r="J22" s="218"/>
      <c r="K22" s="217"/>
      <c r="L22" s="201">
        <f t="shared" si="10"/>
        <v>1542.241</v>
      </c>
      <c r="M22" s="221">
        <f t="shared" si="3"/>
        <v>0.3871191337799993</v>
      </c>
      <c r="N22" s="219">
        <v>5461.035</v>
      </c>
      <c r="O22" s="217">
        <v>10063.055000000002</v>
      </c>
      <c r="P22" s="218">
        <v>190.142</v>
      </c>
      <c r="Q22" s="217">
        <v>91.661</v>
      </c>
      <c r="R22" s="218">
        <f t="shared" si="11"/>
        <v>15805.893000000002</v>
      </c>
      <c r="S22" s="220">
        <f t="shared" si="12"/>
        <v>0.03617083054725355</v>
      </c>
      <c r="T22" s="223">
        <v>2186.415</v>
      </c>
      <c r="U22" s="217">
        <v>4857.974999999999</v>
      </c>
      <c r="V22" s="218"/>
      <c r="W22" s="217">
        <v>0.2</v>
      </c>
      <c r="X22" s="218">
        <f t="shared" si="13"/>
        <v>7044.589999999999</v>
      </c>
      <c r="Y22" s="216">
        <f t="shared" si="14"/>
        <v>1.2436923937376063</v>
      </c>
    </row>
    <row r="23" spans="1:25" ht="19.5" customHeight="1">
      <c r="A23" s="222" t="s">
        <v>297</v>
      </c>
      <c r="B23" s="219">
        <v>579.136</v>
      </c>
      <c r="C23" s="217">
        <v>773.09</v>
      </c>
      <c r="D23" s="218">
        <v>0</v>
      </c>
      <c r="E23" s="217">
        <v>0</v>
      </c>
      <c r="F23" s="218">
        <f t="shared" si="8"/>
        <v>1352.226</v>
      </c>
      <c r="G23" s="220">
        <f t="shared" si="9"/>
        <v>0.027905035965581422</v>
      </c>
      <c r="H23" s="219">
        <v>977.786</v>
      </c>
      <c r="I23" s="217">
        <v>808.5709999999999</v>
      </c>
      <c r="J23" s="218"/>
      <c r="K23" s="217"/>
      <c r="L23" s="218">
        <f t="shared" si="10"/>
        <v>1786.357</v>
      </c>
      <c r="M23" s="221">
        <f t="shared" si="3"/>
        <v>-0.24302589012162734</v>
      </c>
      <c r="N23" s="219">
        <v>6482.993999999999</v>
      </c>
      <c r="O23" s="217">
        <v>10029.102000000003</v>
      </c>
      <c r="P23" s="218">
        <v>9.273000000000001</v>
      </c>
      <c r="Q23" s="217">
        <v>0.45</v>
      </c>
      <c r="R23" s="218">
        <f t="shared" si="11"/>
        <v>16521.819000000003</v>
      </c>
      <c r="S23" s="220">
        <f t="shared" si="12"/>
        <v>0.03780918391522669</v>
      </c>
      <c r="T23" s="223">
        <v>7077.868999999998</v>
      </c>
      <c r="U23" s="217">
        <v>6976.797999999999</v>
      </c>
      <c r="V23" s="218">
        <v>0</v>
      </c>
      <c r="W23" s="217">
        <v>70.491</v>
      </c>
      <c r="X23" s="218">
        <f t="shared" si="13"/>
        <v>14125.157999999998</v>
      </c>
      <c r="Y23" s="216">
        <f t="shared" si="14"/>
        <v>0.16967321710666927</v>
      </c>
    </row>
    <row r="24" spans="1:25" ht="19.5" customHeight="1">
      <c r="A24" s="222" t="s">
        <v>301</v>
      </c>
      <c r="B24" s="219">
        <v>546.984</v>
      </c>
      <c r="C24" s="217">
        <v>294.897</v>
      </c>
      <c r="D24" s="218">
        <v>0</v>
      </c>
      <c r="E24" s="217">
        <v>395.594</v>
      </c>
      <c r="F24" s="201">
        <f t="shared" si="8"/>
        <v>1237.4750000000001</v>
      </c>
      <c r="G24" s="220">
        <f t="shared" si="9"/>
        <v>0.025536991879691613</v>
      </c>
      <c r="H24" s="219">
        <v>658.4019999999999</v>
      </c>
      <c r="I24" s="217">
        <v>332.17100000000005</v>
      </c>
      <c r="J24" s="218">
        <v>0</v>
      </c>
      <c r="K24" s="217">
        <v>29.279999999999998</v>
      </c>
      <c r="L24" s="218">
        <f t="shared" si="10"/>
        <v>1019.853</v>
      </c>
      <c r="M24" s="221" t="s">
        <v>47</v>
      </c>
      <c r="N24" s="219">
        <v>4293.138999999999</v>
      </c>
      <c r="O24" s="217">
        <v>1894.7479999999996</v>
      </c>
      <c r="P24" s="218">
        <v>49.441</v>
      </c>
      <c r="Q24" s="217">
        <v>1669.231</v>
      </c>
      <c r="R24" s="218">
        <f t="shared" si="11"/>
        <v>7906.558999999998</v>
      </c>
      <c r="S24" s="220">
        <f t="shared" si="12"/>
        <v>0.018093682261474398</v>
      </c>
      <c r="T24" s="223">
        <v>4671.343999999999</v>
      </c>
      <c r="U24" s="217">
        <v>3231.447000000001</v>
      </c>
      <c r="V24" s="218">
        <v>74.772</v>
      </c>
      <c r="W24" s="217">
        <v>687.55</v>
      </c>
      <c r="X24" s="218">
        <f t="shared" si="13"/>
        <v>8665.113</v>
      </c>
      <c r="Y24" s="216">
        <f t="shared" si="14"/>
        <v>-0.08754115497397452</v>
      </c>
    </row>
    <row r="25" spans="1:25" ht="19.5" customHeight="1">
      <c r="A25" s="222" t="s">
        <v>376</v>
      </c>
      <c r="B25" s="219">
        <v>115.769</v>
      </c>
      <c r="C25" s="217">
        <v>764.6399999999999</v>
      </c>
      <c r="D25" s="218">
        <v>0</v>
      </c>
      <c r="E25" s="217">
        <v>204.568</v>
      </c>
      <c r="F25" s="218">
        <f t="shared" si="8"/>
        <v>1084.9769999999999</v>
      </c>
      <c r="G25" s="220">
        <f t="shared" si="9"/>
        <v>0.022389986738036858</v>
      </c>
      <c r="H25" s="219"/>
      <c r="I25" s="217">
        <v>620.2</v>
      </c>
      <c r="J25" s="218"/>
      <c r="K25" s="217"/>
      <c r="L25" s="218">
        <f t="shared" si="10"/>
        <v>620.2</v>
      </c>
      <c r="M25" s="221">
        <f aca="true" t="shared" si="15" ref="M25:M39">IF(ISERROR(F25/L25-1),"         /0",(F25/L25-1))</f>
        <v>0.7493985811028696</v>
      </c>
      <c r="N25" s="219">
        <v>419.57399999999996</v>
      </c>
      <c r="O25" s="217">
        <v>4905.56</v>
      </c>
      <c r="P25" s="218">
        <v>165.87900000000002</v>
      </c>
      <c r="Q25" s="217">
        <v>317.18</v>
      </c>
      <c r="R25" s="218">
        <f t="shared" si="11"/>
        <v>5808.193</v>
      </c>
      <c r="S25" s="220">
        <f t="shared" si="12"/>
        <v>0.013291698532233782</v>
      </c>
      <c r="T25" s="223">
        <v>137.398</v>
      </c>
      <c r="U25" s="217">
        <v>5313.2350000000015</v>
      </c>
      <c r="V25" s="218">
        <v>121.731</v>
      </c>
      <c r="W25" s="217">
        <v>74.52699999999999</v>
      </c>
      <c r="X25" s="218">
        <f t="shared" si="13"/>
        <v>5646.891000000001</v>
      </c>
      <c r="Y25" s="216">
        <f t="shared" si="14"/>
        <v>0.028564744741840897</v>
      </c>
    </row>
    <row r="26" spans="1:25" ht="19.5" customHeight="1">
      <c r="A26" s="222" t="s">
        <v>296</v>
      </c>
      <c r="B26" s="219">
        <v>570.838</v>
      </c>
      <c r="C26" s="217">
        <v>512.931</v>
      </c>
      <c r="D26" s="218">
        <v>0</v>
      </c>
      <c r="E26" s="217">
        <v>0</v>
      </c>
      <c r="F26" s="218">
        <f t="shared" si="8"/>
        <v>1083.769</v>
      </c>
      <c r="G26" s="220">
        <f t="shared" si="9"/>
        <v>0.022365058003160868</v>
      </c>
      <c r="H26" s="219">
        <v>625.467</v>
      </c>
      <c r="I26" s="217">
        <v>299.47</v>
      </c>
      <c r="J26" s="218">
        <v>0</v>
      </c>
      <c r="K26" s="217"/>
      <c r="L26" s="218">
        <f t="shared" si="10"/>
        <v>924.937</v>
      </c>
      <c r="M26" s="221">
        <f t="shared" si="15"/>
        <v>0.17172196592849032</v>
      </c>
      <c r="N26" s="219">
        <v>5930.3949999999995</v>
      </c>
      <c r="O26" s="217">
        <v>4741.1100000000015</v>
      </c>
      <c r="P26" s="218">
        <v>166.69299999999998</v>
      </c>
      <c r="Q26" s="217">
        <v>35.647</v>
      </c>
      <c r="R26" s="218">
        <f t="shared" si="11"/>
        <v>10873.845000000001</v>
      </c>
      <c r="S26" s="220">
        <f t="shared" si="12"/>
        <v>0.024884136878068213</v>
      </c>
      <c r="T26" s="223">
        <v>5968.532</v>
      </c>
      <c r="U26" s="217">
        <v>4376.136000000001</v>
      </c>
      <c r="V26" s="218">
        <v>0.21</v>
      </c>
      <c r="W26" s="217">
        <v>108.70400000000001</v>
      </c>
      <c r="X26" s="218">
        <f t="shared" si="13"/>
        <v>10453.582</v>
      </c>
      <c r="Y26" s="216">
        <f t="shared" si="14"/>
        <v>0.04020277451308085</v>
      </c>
    </row>
    <row r="27" spans="1:25" ht="19.5" customHeight="1">
      <c r="A27" s="222" t="s">
        <v>302</v>
      </c>
      <c r="B27" s="219">
        <v>198.216</v>
      </c>
      <c r="C27" s="217">
        <v>280.329</v>
      </c>
      <c r="D27" s="218">
        <v>0</v>
      </c>
      <c r="E27" s="217">
        <v>0</v>
      </c>
      <c r="F27" s="218">
        <f>SUM(B27:E27)</f>
        <v>478.545</v>
      </c>
      <c r="G27" s="220">
        <f>F27/$F$9</f>
        <v>0.009875431648370287</v>
      </c>
      <c r="H27" s="219">
        <v>280.153</v>
      </c>
      <c r="I27" s="217">
        <v>206.993</v>
      </c>
      <c r="J27" s="218"/>
      <c r="K27" s="217"/>
      <c r="L27" s="218">
        <f>SUM(H27:K27)</f>
        <v>487.146</v>
      </c>
      <c r="M27" s="221">
        <f>IF(ISERROR(F27/L27-1),"         /0",(F27/L27-1))</f>
        <v>-0.01765589782118704</v>
      </c>
      <c r="N27" s="219">
        <v>1996.8540000000003</v>
      </c>
      <c r="O27" s="217">
        <v>2029.838</v>
      </c>
      <c r="P27" s="218">
        <v>39.755</v>
      </c>
      <c r="Q27" s="217">
        <v>40.968</v>
      </c>
      <c r="R27" s="218">
        <f>SUM(N27:Q27)</f>
        <v>4107.415</v>
      </c>
      <c r="S27" s="220">
        <f>R27/$R$9</f>
        <v>0.009399570903855126</v>
      </c>
      <c r="T27" s="223">
        <v>2611.4090000000006</v>
      </c>
      <c r="U27" s="217">
        <v>1860.598</v>
      </c>
      <c r="V27" s="218">
        <v>0</v>
      </c>
      <c r="W27" s="217">
        <v>0</v>
      </c>
      <c r="X27" s="218">
        <f>SUM(T27:W27)</f>
        <v>4472.0070000000005</v>
      </c>
      <c r="Y27" s="216">
        <f>IF(ISERROR(R27/X27-1),"         /0",IF(R27/X27&gt;5,"  *  ",(R27/X27-1)))</f>
        <v>-0.08152760047110852</v>
      </c>
    </row>
    <row r="28" spans="1:25" ht="19.5" customHeight="1">
      <c r="A28" s="222" t="s">
        <v>300</v>
      </c>
      <c r="B28" s="219">
        <v>226.11899999999997</v>
      </c>
      <c r="C28" s="217">
        <v>201.089</v>
      </c>
      <c r="D28" s="218">
        <v>0</v>
      </c>
      <c r="E28" s="217">
        <v>0</v>
      </c>
      <c r="F28" s="218">
        <f t="shared" si="8"/>
        <v>427.20799999999997</v>
      </c>
      <c r="G28" s="220">
        <f t="shared" si="9"/>
        <v>0.008816022325250443</v>
      </c>
      <c r="H28" s="219">
        <v>157.79500000000002</v>
      </c>
      <c r="I28" s="217">
        <v>142.594</v>
      </c>
      <c r="J28" s="218"/>
      <c r="K28" s="217"/>
      <c r="L28" s="218">
        <f t="shared" si="10"/>
        <v>300.389</v>
      </c>
      <c r="M28" s="221">
        <f t="shared" si="15"/>
        <v>0.42218256993431846</v>
      </c>
      <c r="N28" s="219">
        <v>1428.3049999999998</v>
      </c>
      <c r="O28" s="217">
        <v>1734.3029999999999</v>
      </c>
      <c r="P28" s="218">
        <v>0</v>
      </c>
      <c r="Q28" s="217">
        <v>0</v>
      </c>
      <c r="R28" s="218">
        <f t="shared" si="11"/>
        <v>3162.6079999999997</v>
      </c>
      <c r="S28" s="220">
        <f t="shared" si="12"/>
        <v>0.0072374372049328955</v>
      </c>
      <c r="T28" s="223">
        <v>1373.352</v>
      </c>
      <c r="U28" s="217">
        <v>1908.7069999999999</v>
      </c>
      <c r="V28" s="218">
        <v>0</v>
      </c>
      <c r="W28" s="217">
        <v>14.304</v>
      </c>
      <c r="X28" s="218">
        <f t="shared" si="13"/>
        <v>3296.3630000000003</v>
      </c>
      <c r="Y28" s="216">
        <f t="shared" si="14"/>
        <v>-0.040576538445553645</v>
      </c>
    </row>
    <row r="29" spans="1:25" ht="19.5" customHeight="1">
      <c r="A29" s="222" t="s">
        <v>303</v>
      </c>
      <c r="B29" s="219">
        <v>195.391</v>
      </c>
      <c r="C29" s="217">
        <v>143.858</v>
      </c>
      <c r="D29" s="218">
        <v>0</v>
      </c>
      <c r="E29" s="217">
        <v>24.833</v>
      </c>
      <c r="F29" s="218">
        <f t="shared" si="8"/>
        <v>364.082</v>
      </c>
      <c r="G29" s="220">
        <f t="shared" si="9"/>
        <v>0.007513330837020449</v>
      </c>
      <c r="H29" s="219">
        <v>0</v>
      </c>
      <c r="I29" s="217">
        <v>0</v>
      </c>
      <c r="J29" s="218"/>
      <c r="K29" s="217"/>
      <c r="L29" s="218">
        <f t="shared" si="10"/>
        <v>0</v>
      </c>
      <c r="M29" s="221" t="str">
        <f t="shared" si="15"/>
        <v>         /0</v>
      </c>
      <c r="N29" s="219">
        <v>1492.811</v>
      </c>
      <c r="O29" s="217">
        <v>1215.559</v>
      </c>
      <c r="P29" s="218"/>
      <c r="Q29" s="217">
        <v>127.106</v>
      </c>
      <c r="R29" s="218">
        <f t="shared" si="11"/>
        <v>2835.4759999999997</v>
      </c>
      <c r="S29" s="220">
        <f t="shared" si="12"/>
        <v>0.006488815400484128</v>
      </c>
      <c r="T29" s="223">
        <v>28.617</v>
      </c>
      <c r="U29" s="217">
        <v>60.912000000000006</v>
      </c>
      <c r="V29" s="218"/>
      <c r="W29" s="217"/>
      <c r="X29" s="218">
        <f t="shared" si="13"/>
        <v>89.52900000000001</v>
      </c>
      <c r="Y29" s="216" t="str">
        <f t="shared" si="14"/>
        <v>  *  </v>
      </c>
    </row>
    <row r="30" spans="1:25" ht="19.5" customHeight="1">
      <c r="A30" s="222" t="s">
        <v>307</v>
      </c>
      <c r="B30" s="219">
        <v>160.002</v>
      </c>
      <c r="C30" s="217">
        <v>6.663</v>
      </c>
      <c r="D30" s="218">
        <v>0</v>
      </c>
      <c r="E30" s="217">
        <v>0</v>
      </c>
      <c r="F30" s="218">
        <f t="shared" si="8"/>
        <v>166.66500000000002</v>
      </c>
      <c r="G30" s="220">
        <f t="shared" si="9"/>
        <v>0.0034393605944595266</v>
      </c>
      <c r="H30" s="219">
        <v>207.977</v>
      </c>
      <c r="I30" s="217">
        <v>72.284</v>
      </c>
      <c r="J30" s="218"/>
      <c r="K30" s="217">
        <v>0</v>
      </c>
      <c r="L30" s="218">
        <f t="shared" si="10"/>
        <v>280.261</v>
      </c>
      <c r="M30" s="221">
        <f t="shared" si="15"/>
        <v>-0.40532218182337176</v>
      </c>
      <c r="N30" s="219">
        <v>1533.3840000000002</v>
      </c>
      <c r="O30" s="217">
        <v>385.149</v>
      </c>
      <c r="P30" s="218">
        <v>0</v>
      </c>
      <c r="Q30" s="217">
        <v>18.769</v>
      </c>
      <c r="R30" s="218">
        <f t="shared" si="11"/>
        <v>1937.3020000000004</v>
      </c>
      <c r="S30" s="220">
        <f t="shared" si="12"/>
        <v>0.004433398502751815</v>
      </c>
      <c r="T30" s="223">
        <v>1674.4510000000002</v>
      </c>
      <c r="U30" s="217">
        <v>770.6169999999998</v>
      </c>
      <c r="V30" s="218"/>
      <c r="W30" s="217">
        <v>41.283</v>
      </c>
      <c r="X30" s="218">
        <f t="shared" si="13"/>
        <v>2486.351</v>
      </c>
      <c r="Y30" s="216">
        <f t="shared" si="14"/>
        <v>-0.22082521735668037</v>
      </c>
    </row>
    <row r="31" spans="1:25" ht="19.5" customHeight="1">
      <c r="A31" s="222" t="s">
        <v>299</v>
      </c>
      <c r="B31" s="219">
        <v>39.239</v>
      </c>
      <c r="C31" s="217">
        <v>58.137</v>
      </c>
      <c r="D31" s="218">
        <v>0</v>
      </c>
      <c r="E31" s="217">
        <v>0</v>
      </c>
      <c r="F31" s="218">
        <f t="shared" si="8"/>
        <v>97.376</v>
      </c>
      <c r="G31" s="220">
        <f t="shared" si="9"/>
        <v>0.0020094871583481284</v>
      </c>
      <c r="H31" s="219">
        <v>47.198</v>
      </c>
      <c r="I31" s="217">
        <v>54.620000000000005</v>
      </c>
      <c r="J31" s="218"/>
      <c r="K31" s="217"/>
      <c r="L31" s="218">
        <f t="shared" si="10"/>
        <v>101.81800000000001</v>
      </c>
      <c r="M31" s="221" t="s">
        <v>47</v>
      </c>
      <c r="N31" s="219">
        <v>438.433</v>
      </c>
      <c r="O31" s="217">
        <v>563.1779999999999</v>
      </c>
      <c r="P31" s="218">
        <v>0</v>
      </c>
      <c r="Q31" s="217">
        <v>33.739999999999995</v>
      </c>
      <c r="R31" s="218">
        <f t="shared" si="11"/>
        <v>1035.3509999999999</v>
      </c>
      <c r="S31" s="220">
        <f t="shared" si="12"/>
        <v>0.0023693381688671116</v>
      </c>
      <c r="T31" s="223">
        <v>477.15899999999993</v>
      </c>
      <c r="U31" s="217">
        <v>573.6840000000001</v>
      </c>
      <c r="V31" s="218">
        <v>0.02</v>
      </c>
      <c r="W31" s="217">
        <v>22.215</v>
      </c>
      <c r="X31" s="218">
        <f t="shared" si="13"/>
        <v>1073.078</v>
      </c>
      <c r="Y31" s="216">
        <f t="shared" si="14"/>
        <v>-0.035157742494021926</v>
      </c>
    </row>
    <row r="32" spans="1:25" ht="19.5" customHeight="1">
      <c r="A32" s="222" t="s">
        <v>308</v>
      </c>
      <c r="B32" s="219">
        <v>26.091</v>
      </c>
      <c r="C32" s="217">
        <v>4.079</v>
      </c>
      <c r="D32" s="218">
        <v>0</v>
      </c>
      <c r="E32" s="217">
        <v>0</v>
      </c>
      <c r="F32" s="218">
        <f t="shared" si="8"/>
        <v>30.17</v>
      </c>
      <c r="G32" s="220">
        <f t="shared" si="9"/>
        <v>0.0006225992808018715</v>
      </c>
      <c r="H32" s="219">
        <v>25.351</v>
      </c>
      <c r="I32" s="217">
        <v>7.026</v>
      </c>
      <c r="J32" s="218"/>
      <c r="K32" s="217"/>
      <c r="L32" s="218">
        <f t="shared" si="10"/>
        <v>32.376999999999995</v>
      </c>
      <c r="M32" s="221">
        <f t="shared" si="15"/>
        <v>-0.06816567316304767</v>
      </c>
      <c r="N32" s="219">
        <v>271.21</v>
      </c>
      <c r="O32" s="217">
        <v>9.311</v>
      </c>
      <c r="P32" s="218">
        <v>0</v>
      </c>
      <c r="Q32" s="217"/>
      <c r="R32" s="218">
        <f t="shared" si="11"/>
        <v>280.52099999999996</v>
      </c>
      <c r="S32" s="220">
        <f t="shared" si="12"/>
        <v>0.0006419553489287893</v>
      </c>
      <c r="T32" s="223">
        <v>239.433</v>
      </c>
      <c r="U32" s="217">
        <v>61.072</v>
      </c>
      <c r="V32" s="218"/>
      <c r="W32" s="217"/>
      <c r="X32" s="218">
        <f t="shared" si="13"/>
        <v>300.505</v>
      </c>
      <c r="Y32" s="216">
        <f t="shared" si="14"/>
        <v>-0.06650138932796468</v>
      </c>
    </row>
    <row r="33" spans="1:25" ht="19.5" customHeight="1" thickBot="1">
      <c r="A33" s="222" t="s">
        <v>261</v>
      </c>
      <c r="B33" s="219">
        <v>636.0350000000001</v>
      </c>
      <c r="C33" s="217">
        <v>272.601</v>
      </c>
      <c r="D33" s="218">
        <v>0.02</v>
      </c>
      <c r="E33" s="217">
        <v>1.88</v>
      </c>
      <c r="F33" s="218">
        <f t="shared" si="8"/>
        <v>910.5360000000001</v>
      </c>
      <c r="G33" s="220">
        <f t="shared" si="9"/>
        <v>0.018790157730998104</v>
      </c>
      <c r="H33" s="219">
        <v>703.451</v>
      </c>
      <c r="I33" s="217">
        <v>328.00600000000003</v>
      </c>
      <c r="J33" s="218">
        <v>5.221</v>
      </c>
      <c r="K33" s="217">
        <v>169.154</v>
      </c>
      <c r="L33" s="218">
        <f t="shared" si="10"/>
        <v>1205.832</v>
      </c>
      <c r="M33" s="221">
        <f>IF(ISERROR(F33/L33-1),"         /0",(F33/L33-1))</f>
        <v>-0.24488983539995623</v>
      </c>
      <c r="N33" s="219">
        <v>5006.852000000001</v>
      </c>
      <c r="O33" s="217">
        <v>3087.016000000001</v>
      </c>
      <c r="P33" s="218">
        <v>604.3999999999999</v>
      </c>
      <c r="Q33" s="217">
        <v>1060.232</v>
      </c>
      <c r="R33" s="218">
        <f t="shared" si="11"/>
        <v>9758.500000000002</v>
      </c>
      <c r="S33" s="220">
        <f t="shared" si="12"/>
        <v>0.02233173727643062</v>
      </c>
      <c r="T33" s="223">
        <v>6424.977999999999</v>
      </c>
      <c r="U33" s="217">
        <v>4188.782999999999</v>
      </c>
      <c r="V33" s="218">
        <v>783.224</v>
      </c>
      <c r="W33" s="217">
        <v>2435.263</v>
      </c>
      <c r="X33" s="218">
        <f t="shared" si="13"/>
        <v>13832.248</v>
      </c>
      <c r="Y33" s="216">
        <f t="shared" si="14"/>
        <v>-0.29451091391652306</v>
      </c>
    </row>
    <row r="34" spans="1:25" s="208" customFormat="1" ht="19.5" customHeight="1">
      <c r="A34" s="215" t="s">
        <v>56</v>
      </c>
      <c r="B34" s="212">
        <f>SUM(B35:B44)</f>
        <v>2178.2780000000002</v>
      </c>
      <c r="C34" s="211">
        <f>SUM(C35:C44)</f>
        <v>1991.1920000000002</v>
      </c>
      <c r="D34" s="210">
        <f>SUM(D35:D44)</f>
        <v>0</v>
      </c>
      <c r="E34" s="211">
        <f>SUM(E35:E44)</f>
        <v>0</v>
      </c>
      <c r="F34" s="210">
        <f t="shared" si="8"/>
        <v>4169.47</v>
      </c>
      <c r="G34" s="213">
        <f t="shared" si="9"/>
        <v>0.0860427253339403</v>
      </c>
      <c r="H34" s="212">
        <f>SUM(H35:H44)</f>
        <v>2817.115</v>
      </c>
      <c r="I34" s="280">
        <f>SUM(I35:I44)</f>
        <v>1577.488</v>
      </c>
      <c r="J34" s="210">
        <f>SUM(J35:J44)</f>
        <v>0</v>
      </c>
      <c r="K34" s="211">
        <f>SUM(K35:K44)</f>
        <v>0.1</v>
      </c>
      <c r="L34" s="210">
        <f t="shared" si="10"/>
        <v>4394.703</v>
      </c>
      <c r="M34" s="214">
        <f t="shared" si="15"/>
        <v>-0.05125101741801441</v>
      </c>
      <c r="N34" s="212">
        <f>SUM(N35:N44)</f>
        <v>21163.563000000002</v>
      </c>
      <c r="O34" s="211">
        <f>SUM(O35:O44)</f>
        <v>15905.214999999998</v>
      </c>
      <c r="P34" s="210">
        <f>SUM(P35:P44)</f>
        <v>610.775</v>
      </c>
      <c r="Q34" s="211">
        <f>SUM(Q35:Q44)</f>
        <v>6.178999999999999</v>
      </c>
      <c r="R34" s="210">
        <f t="shared" si="11"/>
        <v>37685.731999999996</v>
      </c>
      <c r="S34" s="213">
        <f t="shared" si="12"/>
        <v>0.08624151930050458</v>
      </c>
      <c r="T34" s="212">
        <f>SUM(T35:T44)</f>
        <v>21529.602</v>
      </c>
      <c r="U34" s="211">
        <f>SUM(U35:U44)</f>
        <v>13590.416000000003</v>
      </c>
      <c r="V34" s="210">
        <f>SUM(V35:V44)</f>
        <v>184.853</v>
      </c>
      <c r="W34" s="211">
        <f>SUM(W35:W44)</f>
        <v>8.152999999999999</v>
      </c>
      <c r="X34" s="210">
        <f t="shared" si="13"/>
        <v>35313.024000000005</v>
      </c>
      <c r="Y34" s="209">
        <f t="shared" si="14"/>
        <v>0.06719073393431252</v>
      </c>
    </row>
    <row r="35" spans="1:25" ht="19.5" customHeight="1">
      <c r="A35" s="222" t="s">
        <v>311</v>
      </c>
      <c r="B35" s="219">
        <v>473.16999999999996</v>
      </c>
      <c r="C35" s="217">
        <v>785.098</v>
      </c>
      <c r="D35" s="218">
        <v>0</v>
      </c>
      <c r="E35" s="217">
        <v>0</v>
      </c>
      <c r="F35" s="218">
        <f t="shared" si="8"/>
        <v>1258.268</v>
      </c>
      <c r="G35" s="220">
        <f t="shared" si="9"/>
        <v>0.025966083919655592</v>
      </c>
      <c r="H35" s="219">
        <v>298.016</v>
      </c>
      <c r="I35" s="265">
        <v>740.007</v>
      </c>
      <c r="J35" s="218"/>
      <c r="K35" s="217"/>
      <c r="L35" s="218">
        <f t="shared" si="10"/>
        <v>1038.023</v>
      </c>
      <c r="M35" s="221">
        <f t="shared" si="15"/>
        <v>0.21217737949929827</v>
      </c>
      <c r="N35" s="219">
        <v>3470.4639999999995</v>
      </c>
      <c r="O35" s="217">
        <v>6442.413999999999</v>
      </c>
      <c r="P35" s="218"/>
      <c r="Q35" s="217"/>
      <c r="R35" s="218">
        <f t="shared" si="11"/>
        <v>9912.877999999999</v>
      </c>
      <c r="S35" s="220">
        <f t="shared" si="12"/>
        <v>0.022685021996137616</v>
      </c>
      <c r="T35" s="219">
        <v>2384.5470000000005</v>
      </c>
      <c r="U35" s="217">
        <v>4683.127000000001</v>
      </c>
      <c r="V35" s="218">
        <v>0</v>
      </c>
      <c r="W35" s="217">
        <v>0</v>
      </c>
      <c r="X35" s="201">
        <f t="shared" si="13"/>
        <v>7067.674000000002</v>
      </c>
      <c r="Y35" s="216">
        <f t="shared" si="14"/>
        <v>0.4025658229284481</v>
      </c>
    </row>
    <row r="36" spans="1:25" ht="19.5" customHeight="1">
      <c r="A36" s="222" t="s">
        <v>317</v>
      </c>
      <c r="B36" s="219">
        <v>744.8589999999999</v>
      </c>
      <c r="C36" s="217">
        <v>128.534</v>
      </c>
      <c r="D36" s="218">
        <v>0</v>
      </c>
      <c r="E36" s="217">
        <v>0</v>
      </c>
      <c r="F36" s="218">
        <f t="shared" si="8"/>
        <v>873.3929999999999</v>
      </c>
      <c r="G36" s="220">
        <f t="shared" si="9"/>
        <v>0.018023661042671158</v>
      </c>
      <c r="H36" s="219">
        <v>884.2690000000001</v>
      </c>
      <c r="I36" s="265">
        <v>0</v>
      </c>
      <c r="J36" s="218"/>
      <c r="K36" s="217"/>
      <c r="L36" s="218">
        <f t="shared" si="10"/>
        <v>884.2690000000001</v>
      </c>
      <c r="M36" s="221">
        <f t="shared" si="15"/>
        <v>-0.012299424722567731</v>
      </c>
      <c r="N36" s="219">
        <v>6214.313000000001</v>
      </c>
      <c r="O36" s="217">
        <v>729.345</v>
      </c>
      <c r="P36" s="218"/>
      <c r="Q36" s="217"/>
      <c r="R36" s="218">
        <f t="shared" si="11"/>
        <v>6943.658000000001</v>
      </c>
      <c r="S36" s="220">
        <f t="shared" si="12"/>
        <v>0.01589014153746843</v>
      </c>
      <c r="T36" s="219">
        <v>8435.936</v>
      </c>
      <c r="U36" s="217">
        <v>0</v>
      </c>
      <c r="V36" s="218"/>
      <c r="W36" s="217"/>
      <c r="X36" s="201">
        <f t="shared" si="13"/>
        <v>8435.936</v>
      </c>
      <c r="Y36" s="216">
        <f t="shared" si="14"/>
        <v>-0.17689536762725544</v>
      </c>
    </row>
    <row r="37" spans="1:25" ht="19.5" customHeight="1">
      <c r="A37" s="222" t="s">
        <v>377</v>
      </c>
      <c r="B37" s="219">
        <v>438.93</v>
      </c>
      <c r="C37" s="217">
        <v>135</v>
      </c>
      <c r="D37" s="218">
        <v>0</v>
      </c>
      <c r="E37" s="217">
        <v>0</v>
      </c>
      <c r="F37" s="201">
        <f t="shared" si="8"/>
        <v>573.9300000000001</v>
      </c>
      <c r="G37" s="220">
        <f t="shared" si="9"/>
        <v>0.011843831794186879</v>
      </c>
      <c r="H37" s="219">
        <v>1087.594</v>
      </c>
      <c r="I37" s="265">
        <v>121.985</v>
      </c>
      <c r="J37" s="218"/>
      <c r="K37" s="217"/>
      <c r="L37" s="201">
        <f t="shared" si="10"/>
        <v>1209.579</v>
      </c>
      <c r="M37" s="221">
        <f t="shared" si="15"/>
        <v>-0.5255125957047865</v>
      </c>
      <c r="N37" s="219">
        <v>6195.509</v>
      </c>
      <c r="O37" s="217">
        <v>1142.6399999999999</v>
      </c>
      <c r="P37" s="218">
        <v>610.775</v>
      </c>
      <c r="Q37" s="217">
        <v>5.879</v>
      </c>
      <c r="R37" s="218">
        <f t="shared" si="11"/>
        <v>7954.802999999999</v>
      </c>
      <c r="S37" s="220">
        <f t="shared" si="12"/>
        <v>0.018204085738767438</v>
      </c>
      <c r="T37" s="219">
        <v>6053.259</v>
      </c>
      <c r="U37" s="217">
        <v>3449.148</v>
      </c>
      <c r="V37" s="218">
        <v>184.829</v>
      </c>
      <c r="W37" s="217">
        <v>8.03</v>
      </c>
      <c r="X37" s="201">
        <f t="shared" si="13"/>
        <v>9695.266</v>
      </c>
      <c r="Y37" s="216">
        <f t="shared" si="14"/>
        <v>-0.1795167868524702</v>
      </c>
    </row>
    <row r="38" spans="1:25" ht="19.5" customHeight="1">
      <c r="A38" s="222" t="s">
        <v>312</v>
      </c>
      <c r="B38" s="219">
        <v>85.33999999999999</v>
      </c>
      <c r="C38" s="217">
        <v>284.63</v>
      </c>
      <c r="D38" s="218">
        <v>0</v>
      </c>
      <c r="E38" s="217">
        <v>0</v>
      </c>
      <c r="F38" s="201">
        <f t="shared" si="8"/>
        <v>369.96999999999997</v>
      </c>
      <c r="G38" s="220">
        <f t="shared" si="9"/>
        <v>0.007634837783170976</v>
      </c>
      <c r="H38" s="219">
        <v>159.478</v>
      </c>
      <c r="I38" s="265">
        <v>308.276</v>
      </c>
      <c r="J38" s="218"/>
      <c r="K38" s="217"/>
      <c r="L38" s="201">
        <f t="shared" si="10"/>
        <v>467.754</v>
      </c>
      <c r="M38" s="221">
        <f t="shared" si="15"/>
        <v>-0.20905005622613604</v>
      </c>
      <c r="N38" s="219">
        <v>1007.8129999999999</v>
      </c>
      <c r="O38" s="217">
        <v>2505.612</v>
      </c>
      <c r="P38" s="218"/>
      <c r="Q38" s="217"/>
      <c r="R38" s="218">
        <f t="shared" si="11"/>
        <v>3513.425</v>
      </c>
      <c r="S38" s="220">
        <f t="shared" si="12"/>
        <v>0.008040260699948069</v>
      </c>
      <c r="T38" s="219">
        <v>1173.7530000000002</v>
      </c>
      <c r="U38" s="217">
        <v>2561.744</v>
      </c>
      <c r="V38" s="218"/>
      <c r="W38" s="217"/>
      <c r="X38" s="201">
        <f t="shared" si="13"/>
        <v>3735.4970000000003</v>
      </c>
      <c r="Y38" s="216">
        <f t="shared" si="14"/>
        <v>-0.05944911748021753</v>
      </c>
    </row>
    <row r="39" spans="1:25" ht="19.5" customHeight="1">
      <c r="A39" s="222" t="s">
        <v>315</v>
      </c>
      <c r="B39" s="219">
        <v>20.467</v>
      </c>
      <c r="C39" s="217">
        <v>234.78799999999998</v>
      </c>
      <c r="D39" s="218">
        <v>0</v>
      </c>
      <c r="E39" s="217">
        <v>0</v>
      </c>
      <c r="F39" s="218">
        <f t="shared" si="8"/>
        <v>255.255</v>
      </c>
      <c r="G39" s="220">
        <f t="shared" si="9"/>
        <v>0.005267536606598664</v>
      </c>
      <c r="H39" s="219">
        <v>17.356</v>
      </c>
      <c r="I39" s="265">
        <v>152.602</v>
      </c>
      <c r="J39" s="218"/>
      <c r="K39" s="217"/>
      <c r="L39" s="218">
        <f t="shared" si="10"/>
        <v>169.958</v>
      </c>
      <c r="M39" s="221">
        <f t="shared" si="15"/>
        <v>0.501871050494828</v>
      </c>
      <c r="N39" s="219">
        <v>112.42999999999999</v>
      </c>
      <c r="O39" s="217">
        <v>1895.547</v>
      </c>
      <c r="P39" s="218"/>
      <c r="Q39" s="217"/>
      <c r="R39" s="218">
        <f t="shared" si="11"/>
        <v>2007.977</v>
      </c>
      <c r="S39" s="220">
        <f t="shared" si="12"/>
        <v>0.004595133967424841</v>
      </c>
      <c r="T39" s="219">
        <v>95.905</v>
      </c>
      <c r="U39" s="217">
        <v>1855.691</v>
      </c>
      <c r="V39" s="218"/>
      <c r="W39" s="217"/>
      <c r="X39" s="201">
        <f t="shared" si="13"/>
        <v>1951.596</v>
      </c>
      <c r="Y39" s="216">
        <f t="shared" si="14"/>
        <v>0.02888968823465521</v>
      </c>
    </row>
    <row r="40" spans="1:25" ht="19.5" customHeight="1">
      <c r="A40" s="222" t="s">
        <v>314</v>
      </c>
      <c r="B40" s="219">
        <v>24.477999999999998</v>
      </c>
      <c r="C40" s="217">
        <v>226.431</v>
      </c>
      <c r="D40" s="218">
        <v>0</v>
      </c>
      <c r="E40" s="217">
        <v>0</v>
      </c>
      <c r="F40" s="218">
        <f>SUM(B40:E40)</f>
        <v>250.90900000000002</v>
      </c>
      <c r="G40" s="220">
        <f>F40/$F$9</f>
        <v>0.0051778509428809</v>
      </c>
      <c r="H40" s="219">
        <v>27.948999999999998</v>
      </c>
      <c r="I40" s="265">
        <v>105.478</v>
      </c>
      <c r="J40" s="218"/>
      <c r="K40" s="217"/>
      <c r="L40" s="218">
        <f>SUM(H40:K40)</f>
        <v>133.427</v>
      </c>
      <c r="M40" s="221">
        <f>IF(ISERROR(F40/L40-1),"         /0",(F40/L40-1))</f>
        <v>0.880496451243002</v>
      </c>
      <c r="N40" s="219">
        <v>209.136</v>
      </c>
      <c r="O40" s="217">
        <v>1754.911</v>
      </c>
      <c r="P40" s="218"/>
      <c r="Q40" s="217"/>
      <c r="R40" s="218">
        <f>SUM(N40:Q40)</f>
        <v>1964.047</v>
      </c>
      <c r="S40" s="220">
        <f>R40/$R$9</f>
        <v>0.004494602818318565</v>
      </c>
      <c r="T40" s="219">
        <v>149.239</v>
      </c>
      <c r="U40" s="217">
        <v>425.727</v>
      </c>
      <c r="V40" s="218"/>
      <c r="W40" s="217"/>
      <c r="X40" s="201">
        <f>SUM(T40:W40)</f>
        <v>574.966</v>
      </c>
      <c r="Y40" s="216">
        <f>IF(ISERROR(R40/X40-1),"         /0",IF(R40/X40&gt;5,"  *  ",(R40/X40-1)))</f>
        <v>2.415935898818365</v>
      </c>
    </row>
    <row r="41" spans="1:25" ht="19.5" customHeight="1">
      <c r="A41" s="222" t="s">
        <v>316</v>
      </c>
      <c r="B41" s="219">
        <v>7.645</v>
      </c>
      <c r="C41" s="217">
        <v>125.226</v>
      </c>
      <c r="D41" s="218">
        <v>0</v>
      </c>
      <c r="E41" s="217">
        <v>0</v>
      </c>
      <c r="F41" s="218">
        <f>SUM(B41:E41)</f>
        <v>132.871</v>
      </c>
      <c r="G41" s="220">
        <f>F41/$F$9</f>
        <v>0.0027419751090296805</v>
      </c>
      <c r="H41" s="219">
        <v>4.932</v>
      </c>
      <c r="I41" s="265">
        <v>52.317</v>
      </c>
      <c r="J41" s="218"/>
      <c r="K41" s="217"/>
      <c r="L41" s="218">
        <f>SUM(H41:K41)</f>
        <v>57.249</v>
      </c>
      <c r="M41" s="221">
        <f>IF(ISERROR(F41/L41-1),"         /0",(F41/L41-1))</f>
        <v>1.3209313699802618</v>
      </c>
      <c r="N41" s="219">
        <v>117.291</v>
      </c>
      <c r="O41" s="217">
        <v>668.9440000000001</v>
      </c>
      <c r="P41" s="218"/>
      <c r="Q41" s="217"/>
      <c r="R41" s="218">
        <f>SUM(N41:Q41)</f>
        <v>786.2350000000001</v>
      </c>
      <c r="S41" s="220">
        <f>R41/$R$9</f>
        <v>0.0017992512637735744</v>
      </c>
      <c r="T41" s="219">
        <v>77.657</v>
      </c>
      <c r="U41" s="217">
        <v>236.28199999999998</v>
      </c>
      <c r="V41" s="218">
        <v>0</v>
      </c>
      <c r="W41" s="217">
        <v>0</v>
      </c>
      <c r="X41" s="201">
        <f>SUM(T41:W41)</f>
        <v>313.93899999999996</v>
      </c>
      <c r="Y41" s="216">
        <f>IF(ISERROR(R41/X41-1),"         /0",IF(R41/X41&gt;5,"  *  ",(R41/X41-1)))</f>
        <v>1.5044196484030343</v>
      </c>
    </row>
    <row r="42" spans="1:25" ht="19.5" customHeight="1">
      <c r="A42" s="222" t="s">
        <v>313</v>
      </c>
      <c r="B42" s="219">
        <v>10.901000000000002</v>
      </c>
      <c r="C42" s="217">
        <v>41.694</v>
      </c>
      <c r="D42" s="218">
        <v>0</v>
      </c>
      <c r="E42" s="217">
        <v>0</v>
      </c>
      <c r="F42" s="218">
        <f t="shared" si="8"/>
        <v>52.595000000000006</v>
      </c>
      <c r="G42" s="220">
        <f t="shared" si="9"/>
        <v>0.0010853698764923577</v>
      </c>
      <c r="H42" s="219">
        <v>10.288</v>
      </c>
      <c r="I42" s="265">
        <v>32.791</v>
      </c>
      <c r="J42" s="218"/>
      <c r="K42" s="217"/>
      <c r="L42" s="218">
        <f t="shared" si="10"/>
        <v>43.07899999999999</v>
      </c>
      <c r="M42" s="221" t="s">
        <v>47</v>
      </c>
      <c r="N42" s="219">
        <v>63.758</v>
      </c>
      <c r="O42" s="217">
        <v>361.248</v>
      </c>
      <c r="P42" s="218"/>
      <c r="Q42" s="217"/>
      <c r="R42" s="218">
        <f t="shared" si="11"/>
        <v>425.006</v>
      </c>
      <c r="S42" s="220">
        <f t="shared" si="12"/>
        <v>0.0009726005362408842</v>
      </c>
      <c r="T42" s="219">
        <v>59.185</v>
      </c>
      <c r="U42" s="217">
        <v>227.941</v>
      </c>
      <c r="V42" s="218"/>
      <c r="W42" s="217">
        <v>0</v>
      </c>
      <c r="X42" s="201">
        <f t="shared" si="13"/>
        <v>287.126</v>
      </c>
      <c r="Y42" s="216">
        <f t="shared" si="14"/>
        <v>0.48020729575169097</v>
      </c>
    </row>
    <row r="43" spans="1:25" ht="19.5" customHeight="1">
      <c r="A43" s="222" t="s">
        <v>320</v>
      </c>
      <c r="B43" s="219">
        <v>9.644</v>
      </c>
      <c r="C43" s="217">
        <v>29.791</v>
      </c>
      <c r="D43" s="218">
        <v>0</v>
      </c>
      <c r="E43" s="217">
        <v>0</v>
      </c>
      <c r="F43" s="218">
        <f t="shared" si="8"/>
        <v>39.435</v>
      </c>
      <c r="G43" s="220">
        <f t="shared" si="9"/>
        <v>0.0008137952482075506</v>
      </c>
      <c r="H43" s="219">
        <v>8.812</v>
      </c>
      <c r="I43" s="265">
        <v>64.032</v>
      </c>
      <c r="J43" s="218"/>
      <c r="K43" s="217"/>
      <c r="L43" s="218">
        <f t="shared" si="10"/>
        <v>72.844</v>
      </c>
      <c r="M43" s="221" t="s">
        <v>47</v>
      </c>
      <c r="N43" s="219">
        <v>131.847</v>
      </c>
      <c r="O43" s="217">
        <v>325.174</v>
      </c>
      <c r="P43" s="218"/>
      <c r="Q43" s="217"/>
      <c r="R43" s="218">
        <f t="shared" si="11"/>
        <v>457.02099999999996</v>
      </c>
      <c r="S43" s="220">
        <f t="shared" si="12"/>
        <v>0.00104586492819712</v>
      </c>
      <c r="T43" s="219">
        <v>22.226999999999997</v>
      </c>
      <c r="U43" s="217">
        <v>150.756</v>
      </c>
      <c r="V43" s="218"/>
      <c r="W43" s="217"/>
      <c r="X43" s="201">
        <f t="shared" si="13"/>
        <v>172.983</v>
      </c>
      <c r="Y43" s="216">
        <f t="shared" si="14"/>
        <v>1.6419995028413195</v>
      </c>
    </row>
    <row r="44" spans="1:25" ht="19.5" customHeight="1" thickBot="1">
      <c r="A44" s="222" t="s">
        <v>261</v>
      </c>
      <c r="B44" s="219">
        <v>362.84400000000005</v>
      </c>
      <c r="C44" s="217">
        <v>0</v>
      </c>
      <c r="D44" s="218">
        <v>0</v>
      </c>
      <c r="E44" s="217">
        <v>0</v>
      </c>
      <c r="F44" s="445">
        <f t="shared" si="8"/>
        <v>362.84400000000005</v>
      </c>
      <c r="G44" s="220">
        <f t="shared" si="9"/>
        <v>0.007487783011046545</v>
      </c>
      <c r="H44" s="219">
        <v>318.421</v>
      </c>
      <c r="I44" s="265">
        <v>0</v>
      </c>
      <c r="J44" s="218">
        <v>0</v>
      </c>
      <c r="K44" s="217">
        <v>0.1</v>
      </c>
      <c r="L44" s="445">
        <f t="shared" si="10"/>
        <v>318.521</v>
      </c>
      <c r="M44" s="221">
        <f aca="true" t="shared" si="16" ref="M44:M59">IF(ISERROR(F44/L44-1),"         /0",(F44/L44-1))</f>
        <v>0.13915252055594451</v>
      </c>
      <c r="N44" s="219">
        <v>3641.0020000000013</v>
      </c>
      <c r="O44" s="217">
        <v>79.38</v>
      </c>
      <c r="P44" s="218">
        <v>0</v>
      </c>
      <c r="Q44" s="217">
        <v>0.3</v>
      </c>
      <c r="R44" s="218">
        <f t="shared" si="11"/>
        <v>3720.6820000000016</v>
      </c>
      <c r="S44" s="220">
        <f t="shared" si="12"/>
        <v>0.008514555814228051</v>
      </c>
      <c r="T44" s="219">
        <v>3077.894000000001</v>
      </c>
      <c r="U44" s="217">
        <v>0</v>
      </c>
      <c r="V44" s="218">
        <v>0.024</v>
      </c>
      <c r="W44" s="217">
        <v>0.123</v>
      </c>
      <c r="X44" s="201">
        <f t="shared" si="13"/>
        <v>3078.041000000001</v>
      </c>
      <c r="Y44" s="216">
        <f t="shared" si="14"/>
        <v>0.2087824691094109</v>
      </c>
    </row>
    <row r="45" spans="1:25" s="208" customFormat="1" ht="19.5" customHeight="1">
      <c r="A45" s="215" t="s">
        <v>55</v>
      </c>
      <c r="B45" s="212">
        <f>SUM(B46:B53)</f>
        <v>2870.164</v>
      </c>
      <c r="C45" s="211">
        <f>SUM(C46:C53)</f>
        <v>2009.974</v>
      </c>
      <c r="D45" s="210">
        <f>SUM(D46:D53)</f>
        <v>0.04</v>
      </c>
      <c r="E45" s="211">
        <f>SUM(E46:E53)</f>
        <v>206.96800000000002</v>
      </c>
      <c r="F45" s="210">
        <f t="shared" si="8"/>
        <v>5087.146</v>
      </c>
      <c r="G45" s="213">
        <f t="shared" si="9"/>
        <v>0.10498022674624186</v>
      </c>
      <c r="H45" s="212">
        <f>SUM(H46:H53)</f>
        <v>2422.531</v>
      </c>
      <c r="I45" s="211">
        <f>SUM(I46:I53)</f>
        <v>2286.3489999999997</v>
      </c>
      <c r="J45" s="210">
        <f>SUM(J46:J53)</f>
        <v>0</v>
      </c>
      <c r="K45" s="211">
        <f>SUM(K46:K53)</f>
        <v>55.968</v>
      </c>
      <c r="L45" s="210">
        <f t="shared" si="10"/>
        <v>4764.847999999999</v>
      </c>
      <c r="M45" s="214">
        <f t="shared" si="16"/>
        <v>0.06764077259127688</v>
      </c>
      <c r="N45" s="212">
        <f>SUM(N46:N53)</f>
        <v>24577.594</v>
      </c>
      <c r="O45" s="211">
        <f>SUM(O46:O53)</f>
        <v>18030.168999999994</v>
      </c>
      <c r="P45" s="210">
        <f>SUM(P46:P53)</f>
        <v>605.2729999999998</v>
      </c>
      <c r="Q45" s="211">
        <f>SUM(Q46:Q53)</f>
        <v>1121.304</v>
      </c>
      <c r="R45" s="210">
        <f t="shared" si="11"/>
        <v>44334.34</v>
      </c>
      <c r="S45" s="213">
        <f t="shared" si="12"/>
        <v>0.10145645675092983</v>
      </c>
      <c r="T45" s="212">
        <f>SUM(T46:T53)</f>
        <v>21578.556000000004</v>
      </c>
      <c r="U45" s="211">
        <f>SUM(U46:U53)</f>
        <v>15903.869000000002</v>
      </c>
      <c r="V45" s="210">
        <f>SUM(V46:V53)</f>
        <v>273.737</v>
      </c>
      <c r="W45" s="211">
        <f>SUM(W46:W53)</f>
        <v>1408.286</v>
      </c>
      <c r="X45" s="210">
        <f t="shared" si="13"/>
        <v>39164.448000000004</v>
      </c>
      <c r="Y45" s="209">
        <f t="shared" si="14"/>
        <v>0.13200472019929888</v>
      </c>
    </row>
    <row r="46" spans="1:25" s="192" customFormat="1" ht="19.5" customHeight="1">
      <c r="A46" s="207" t="s">
        <v>324</v>
      </c>
      <c r="B46" s="205">
        <v>1644.3129999999999</v>
      </c>
      <c r="C46" s="202">
        <v>1199.31</v>
      </c>
      <c r="D46" s="201">
        <v>0</v>
      </c>
      <c r="E46" s="202">
        <v>179.834</v>
      </c>
      <c r="F46" s="201">
        <f t="shared" si="8"/>
        <v>3023.4569999999994</v>
      </c>
      <c r="G46" s="204">
        <f t="shared" si="9"/>
        <v>0.06239317712082809</v>
      </c>
      <c r="H46" s="205">
        <v>1245.304</v>
      </c>
      <c r="I46" s="202">
        <v>1329.9309999999998</v>
      </c>
      <c r="J46" s="201">
        <v>0</v>
      </c>
      <c r="K46" s="202">
        <v>0</v>
      </c>
      <c r="L46" s="201">
        <f t="shared" si="10"/>
        <v>2575.2349999999997</v>
      </c>
      <c r="M46" s="206">
        <f t="shared" si="16"/>
        <v>0.1740509118585294</v>
      </c>
      <c r="N46" s="205">
        <v>13152.991</v>
      </c>
      <c r="O46" s="202">
        <v>11465.108999999995</v>
      </c>
      <c r="P46" s="201">
        <v>600.5249999999999</v>
      </c>
      <c r="Q46" s="202">
        <v>954.855</v>
      </c>
      <c r="R46" s="201">
        <f t="shared" si="11"/>
        <v>26173.479999999996</v>
      </c>
      <c r="S46" s="204">
        <f t="shared" si="12"/>
        <v>0.05989642659936579</v>
      </c>
      <c r="T46" s="203">
        <v>9831.327999999998</v>
      </c>
      <c r="U46" s="202">
        <v>7769.962</v>
      </c>
      <c r="V46" s="201">
        <v>259.112</v>
      </c>
      <c r="W46" s="202">
        <v>1188.0349999999999</v>
      </c>
      <c r="X46" s="201">
        <f t="shared" si="13"/>
        <v>19048.436999999998</v>
      </c>
      <c r="Y46" s="200">
        <f t="shared" si="14"/>
        <v>0.37404869491391857</v>
      </c>
    </row>
    <row r="47" spans="1:25" s="192" customFormat="1" ht="19.5" customHeight="1">
      <c r="A47" s="207" t="s">
        <v>325</v>
      </c>
      <c r="B47" s="205">
        <v>601.586</v>
      </c>
      <c r="C47" s="202">
        <v>580.009</v>
      </c>
      <c r="D47" s="201">
        <v>0</v>
      </c>
      <c r="E47" s="202">
        <v>0</v>
      </c>
      <c r="F47" s="201">
        <f t="shared" si="8"/>
        <v>1181.595</v>
      </c>
      <c r="G47" s="204">
        <f t="shared" si="9"/>
        <v>0.0243838315279777</v>
      </c>
      <c r="H47" s="205">
        <v>613.5450000000001</v>
      </c>
      <c r="I47" s="202">
        <v>631.441</v>
      </c>
      <c r="J47" s="201"/>
      <c r="K47" s="202"/>
      <c r="L47" s="201">
        <f t="shared" si="10"/>
        <v>1244.986</v>
      </c>
      <c r="M47" s="206">
        <f t="shared" si="16"/>
        <v>-0.05091703842452855</v>
      </c>
      <c r="N47" s="205">
        <v>6085.324</v>
      </c>
      <c r="O47" s="202">
        <v>4351.914</v>
      </c>
      <c r="P47" s="201">
        <v>0</v>
      </c>
      <c r="Q47" s="202">
        <v>0</v>
      </c>
      <c r="R47" s="201">
        <f t="shared" si="11"/>
        <v>10437.238</v>
      </c>
      <c r="S47" s="204">
        <f t="shared" si="12"/>
        <v>0.02388498815469366</v>
      </c>
      <c r="T47" s="203">
        <v>6677.981</v>
      </c>
      <c r="U47" s="202">
        <v>5481.169</v>
      </c>
      <c r="V47" s="201">
        <v>0</v>
      </c>
      <c r="W47" s="202">
        <v>0</v>
      </c>
      <c r="X47" s="201">
        <f t="shared" si="13"/>
        <v>12159.15</v>
      </c>
      <c r="Y47" s="200">
        <f t="shared" si="14"/>
        <v>-0.14161450430334355</v>
      </c>
    </row>
    <row r="48" spans="1:25" s="192" customFormat="1" ht="19.5" customHeight="1">
      <c r="A48" s="207" t="s">
        <v>326</v>
      </c>
      <c r="B48" s="205">
        <v>196.83999999999997</v>
      </c>
      <c r="C48" s="202">
        <v>115.021</v>
      </c>
      <c r="D48" s="201">
        <v>0</v>
      </c>
      <c r="E48" s="202">
        <v>0</v>
      </c>
      <c r="F48" s="201">
        <f>SUM(B48:E48)</f>
        <v>311.861</v>
      </c>
      <c r="G48" s="204">
        <f>F48/$F$9</f>
        <v>0.0064356789628820825</v>
      </c>
      <c r="H48" s="205">
        <v>138.722</v>
      </c>
      <c r="I48" s="202">
        <v>182.699</v>
      </c>
      <c r="J48" s="201">
        <v>0</v>
      </c>
      <c r="K48" s="202">
        <v>0</v>
      </c>
      <c r="L48" s="201">
        <f>SUM(H48:K48)</f>
        <v>321.42100000000005</v>
      </c>
      <c r="M48" s="206">
        <f t="shared" si="16"/>
        <v>-0.029742922833293606</v>
      </c>
      <c r="N48" s="205">
        <v>1515.7909999999997</v>
      </c>
      <c r="O48" s="202">
        <v>958.7019999999999</v>
      </c>
      <c r="P48" s="201">
        <v>0</v>
      </c>
      <c r="Q48" s="202">
        <v>42.331</v>
      </c>
      <c r="R48" s="201">
        <f>SUM(N48:Q48)</f>
        <v>2516.8239999999996</v>
      </c>
      <c r="S48" s="204">
        <f>R48/$R$9</f>
        <v>0.005759599563356581</v>
      </c>
      <c r="T48" s="203">
        <v>828.2919999999999</v>
      </c>
      <c r="U48" s="202">
        <v>1410.715</v>
      </c>
      <c r="V48" s="201">
        <v>0</v>
      </c>
      <c r="W48" s="202">
        <v>16.459</v>
      </c>
      <c r="X48" s="201">
        <f>SUM(T48:W48)</f>
        <v>2255.4659999999994</v>
      </c>
      <c r="Y48" s="200">
        <f>IF(ISERROR(R48/X48-1),"         /0",IF(R48/X48&gt;5,"  *  ",(R48/X48-1)))</f>
        <v>0.11587760578080109</v>
      </c>
    </row>
    <row r="49" spans="1:25" s="192" customFormat="1" ht="19.5" customHeight="1">
      <c r="A49" s="207" t="s">
        <v>328</v>
      </c>
      <c r="B49" s="205">
        <v>129.75</v>
      </c>
      <c r="C49" s="202">
        <v>14.156</v>
      </c>
      <c r="D49" s="201">
        <v>0</v>
      </c>
      <c r="E49" s="202">
        <v>0</v>
      </c>
      <c r="F49" s="201">
        <f>SUM(B49:E49)</f>
        <v>143.906</v>
      </c>
      <c r="G49" s="204">
        <f>F49/$F$9</f>
        <v>0.0029696974512122675</v>
      </c>
      <c r="H49" s="205">
        <v>115.434</v>
      </c>
      <c r="I49" s="202">
        <v>16.689</v>
      </c>
      <c r="J49" s="201">
        <v>0</v>
      </c>
      <c r="K49" s="202">
        <v>0</v>
      </c>
      <c r="L49" s="201">
        <f>SUM(H49:K49)</f>
        <v>132.123</v>
      </c>
      <c r="M49" s="206">
        <f>IF(ISERROR(F49/L49-1),"         /0",(F49/L49-1))</f>
        <v>0.08918205005941449</v>
      </c>
      <c r="N49" s="205">
        <v>800.709</v>
      </c>
      <c r="O49" s="202">
        <v>127.33500000000001</v>
      </c>
      <c r="P49" s="201">
        <v>0.18</v>
      </c>
      <c r="Q49" s="202">
        <v>0</v>
      </c>
      <c r="R49" s="201">
        <f>SUM(N49:Q49)</f>
        <v>928.2239999999999</v>
      </c>
      <c r="S49" s="204">
        <f>R49/$R$9</f>
        <v>0.0021241845059873474</v>
      </c>
      <c r="T49" s="203">
        <v>846.613</v>
      </c>
      <c r="U49" s="202">
        <v>165.25999999999996</v>
      </c>
      <c r="V49" s="201">
        <v>0.12</v>
      </c>
      <c r="W49" s="202">
        <v>0</v>
      </c>
      <c r="X49" s="201">
        <f>SUM(T49:W49)</f>
        <v>1011.993</v>
      </c>
      <c r="Y49" s="200">
        <f>IF(ISERROR(R49/X49-1),"         /0",IF(R49/X49&gt;5,"  *  ",(R49/X49-1)))</f>
        <v>-0.08277626426269757</v>
      </c>
    </row>
    <row r="50" spans="1:25" s="192" customFormat="1" ht="19.5" customHeight="1">
      <c r="A50" s="207" t="s">
        <v>336</v>
      </c>
      <c r="B50" s="205">
        <v>84.161</v>
      </c>
      <c r="C50" s="202">
        <v>30.388</v>
      </c>
      <c r="D50" s="201">
        <v>0</v>
      </c>
      <c r="E50" s="202">
        <v>0</v>
      </c>
      <c r="F50" s="201">
        <f t="shared" si="8"/>
        <v>114.549</v>
      </c>
      <c r="G50" s="204">
        <f t="shared" si="9"/>
        <v>0.0023638755391638573</v>
      </c>
      <c r="H50" s="205">
        <v>77.507</v>
      </c>
      <c r="I50" s="202">
        <v>48.072</v>
      </c>
      <c r="J50" s="201"/>
      <c r="K50" s="202">
        <v>55.968</v>
      </c>
      <c r="L50" s="201">
        <f t="shared" si="10"/>
        <v>181.54700000000003</v>
      </c>
      <c r="M50" s="206">
        <f t="shared" si="16"/>
        <v>-0.36903942229835807</v>
      </c>
      <c r="N50" s="205">
        <v>736.272</v>
      </c>
      <c r="O50" s="202">
        <v>305.307</v>
      </c>
      <c r="P50" s="201"/>
      <c r="Q50" s="202">
        <v>0</v>
      </c>
      <c r="R50" s="201">
        <f t="shared" si="11"/>
        <v>1041.5790000000002</v>
      </c>
      <c r="S50" s="204">
        <f t="shared" si="12"/>
        <v>0.002383590570338405</v>
      </c>
      <c r="T50" s="203">
        <v>652.721</v>
      </c>
      <c r="U50" s="202">
        <v>319.674</v>
      </c>
      <c r="V50" s="201">
        <v>0</v>
      </c>
      <c r="W50" s="202">
        <v>56.017</v>
      </c>
      <c r="X50" s="201">
        <f t="shared" si="13"/>
        <v>1028.412</v>
      </c>
      <c r="Y50" s="200">
        <f t="shared" si="14"/>
        <v>0.012803234501347793</v>
      </c>
    </row>
    <row r="51" spans="1:25" s="192" customFormat="1" ht="19.5" customHeight="1">
      <c r="A51" s="207" t="s">
        <v>329</v>
      </c>
      <c r="B51" s="205">
        <v>56.116</v>
      </c>
      <c r="C51" s="202">
        <v>27.733</v>
      </c>
      <c r="D51" s="201">
        <v>0</v>
      </c>
      <c r="E51" s="202">
        <v>0</v>
      </c>
      <c r="F51" s="201">
        <f>SUM(B51:E51)</f>
        <v>83.849</v>
      </c>
      <c r="G51" s="204">
        <f>F51/$F$9</f>
        <v>0.001730338982298844</v>
      </c>
      <c r="H51" s="205">
        <v>78.94999999999999</v>
      </c>
      <c r="I51" s="202">
        <v>39.063</v>
      </c>
      <c r="J51" s="201"/>
      <c r="K51" s="202"/>
      <c r="L51" s="201">
        <f>SUM(H51:K51)</f>
        <v>118.01299999999999</v>
      </c>
      <c r="M51" s="206">
        <f>IF(ISERROR(F51/L51-1),"         /0",(F51/L51-1))</f>
        <v>-0.28949353037377235</v>
      </c>
      <c r="N51" s="205">
        <v>502.65</v>
      </c>
      <c r="O51" s="202">
        <v>251.87800000000001</v>
      </c>
      <c r="P51" s="201">
        <v>0.3</v>
      </c>
      <c r="Q51" s="202">
        <v>0</v>
      </c>
      <c r="R51" s="201">
        <f>SUM(N51:Q51)</f>
        <v>754.828</v>
      </c>
      <c r="S51" s="204">
        <f>R51/$R$9</f>
        <v>0.0017273782430592371</v>
      </c>
      <c r="T51" s="203">
        <v>440.83700000000005</v>
      </c>
      <c r="U51" s="202">
        <v>349.68</v>
      </c>
      <c r="V51" s="201"/>
      <c r="W51" s="202"/>
      <c r="X51" s="201">
        <f>SUM(T51:W51)</f>
        <v>790.517</v>
      </c>
      <c r="Y51" s="200">
        <f>IF(ISERROR(R51/X51-1),"         /0",IF(R51/X51&gt;5,"  *  ",(R51/X51-1)))</f>
        <v>-0.045146404188651346</v>
      </c>
    </row>
    <row r="52" spans="1:25" s="192" customFormat="1" ht="19.5" customHeight="1">
      <c r="A52" s="207" t="s">
        <v>334</v>
      </c>
      <c r="B52" s="205">
        <v>36.855</v>
      </c>
      <c r="C52" s="202">
        <v>2.583</v>
      </c>
      <c r="D52" s="201">
        <v>0</v>
      </c>
      <c r="E52" s="202">
        <v>0</v>
      </c>
      <c r="F52" s="201">
        <f t="shared" si="8"/>
        <v>39.437999999999995</v>
      </c>
      <c r="G52" s="204">
        <f t="shared" si="9"/>
        <v>0.0008138571573173418</v>
      </c>
      <c r="H52" s="205">
        <v>21.19</v>
      </c>
      <c r="I52" s="202">
        <v>9.151</v>
      </c>
      <c r="J52" s="201">
        <v>0</v>
      </c>
      <c r="K52" s="202"/>
      <c r="L52" s="201">
        <f t="shared" si="10"/>
        <v>30.341</v>
      </c>
      <c r="M52" s="206">
        <f t="shared" si="16"/>
        <v>0.29982531887544894</v>
      </c>
      <c r="N52" s="205">
        <v>354.594</v>
      </c>
      <c r="O52" s="202">
        <v>43.949</v>
      </c>
      <c r="P52" s="201"/>
      <c r="Q52" s="202"/>
      <c r="R52" s="201">
        <f t="shared" si="11"/>
        <v>398.543</v>
      </c>
      <c r="S52" s="204">
        <f t="shared" si="12"/>
        <v>0.0009120415606251459</v>
      </c>
      <c r="T52" s="203">
        <v>304.56199999999995</v>
      </c>
      <c r="U52" s="202">
        <v>89.00099999999999</v>
      </c>
      <c r="V52" s="201">
        <v>0</v>
      </c>
      <c r="W52" s="202"/>
      <c r="X52" s="201">
        <f t="shared" si="13"/>
        <v>393.56299999999993</v>
      </c>
      <c r="Y52" s="200">
        <f t="shared" si="14"/>
        <v>0.012653628516908544</v>
      </c>
    </row>
    <row r="53" spans="1:25" s="192" customFormat="1" ht="19.5" customHeight="1" thickBot="1">
      <c r="A53" s="207" t="s">
        <v>261</v>
      </c>
      <c r="B53" s="205">
        <v>120.543</v>
      </c>
      <c r="C53" s="202">
        <v>40.77400000000001</v>
      </c>
      <c r="D53" s="201">
        <v>0.04</v>
      </c>
      <c r="E53" s="202">
        <v>27.134</v>
      </c>
      <c r="F53" s="201">
        <f t="shared" si="8"/>
        <v>188.49099999999999</v>
      </c>
      <c r="G53" s="204">
        <f t="shared" si="9"/>
        <v>0.0038897700045616686</v>
      </c>
      <c r="H53" s="205">
        <v>131.87900000000002</v>
      </c>
      <c r="I53" s="202">
        <v>29.303</v>
      </c>
      <c r="J53" s="201">
        <v>0</v>
      </c>
      <c r="K53" s="202">
        <v>0</v>
      </c>
      <c r="L53" s="201">
        <f t="shared" si="10"/>
        <v>161.18200000000002</v>
      </c>
      <c r="M53" s="206">
        <f t="shared" si="16"/>
        <v>0.16942958891191306</v>
      </c>
      <c r="N53" s="205">
        <v>1429.263</v>
      </c>
      <c r="O53" s="202">
        <v>525.9749999999999</v>
      </c>
      <c r="P53" s="201">
        <v>4.268</v>
      </c>
      <c r="Q53" s="202">
        <v>124.11799999999997</v>
      </c>
      <c r="R53" s="201">
        <f t="shared" si="11"/>
        <v>2083.624</v>
      </c>
      <c r="S53" s="204">
        <f t="shared" si="12"/>
        <v>0.004768247553503659</v>
      </c>
      <c r="T53" s="203">
        <v>1996.222</v>
      </c>
      <c r="U53" s="202">
        <v>318.408</v>
      </c>
      <c r="V53" s="201">
        <v>14.504999999999994</v>
      </c>
      <c r="W53" s="202">
        <v>147.775</v>
      </c>
      <c r="X53" s="201">
        <f t="shared" si="13"/>
        <v>2476.9100000000003</v>
      </c>
      <c r="Y53" s="200">
        <f t="shared" si="14"/>
        <v>-0.1587809003960582</v>
      </c>
    </row>
    <row r="54" spans="1:25" s="208" customFormat="1" ht="19.5" customHeight="1">
      <c r="A54" s="215" t="s">
        <v>54</v>
      </c>
      <c r="B54" s="212">
        <f>SUM(B55:B58)</f>
        <v>340.979</v>
      </c>
      <c r="C54" s="211">
        <f>SUM(C55:C58)</f>
        <v>73.519</v>
      </c>
      <c r="D54" s="210">
        <f>SUM(D55:D58)</f>
        <v>0.05</v>
      </c>
      <c r="E54" s="211">
        <f>SUM(E55:E58)</f>
        <v>0</v>
      </c>
      <c r="F54" s="210">
        <f t="shared" si="8"/>
        <v>414.548</v>
      </c>
      <c r="G54" s="213">
        <f t="shared" si="9"/>
        <v>0.008554765881930866</v>
      </c>
      <c r="H54" s="212">
        <f>SUM(H55:H58)</f>
        <v>343.837</v>
      </c>
      <c r="I54" s="211">
        <f>SUM(I55:I58)</f>
        <v>136.328</v>
      </c>
      <c r="J54" s="210">
        <f>SUM(J55:J58)</f>
        <v>0</v>
      </c>
      <c r="K54" s="211">
        <f>SUM(K55:K58)</f>
        <v>0</v>
      </c>
      <c r="L54" s="210">
        <f t="shared" si="10"/>
        <v>480.16499999999996</v>
      </c>
      <c r="M54" s="214">
        <f t="shared" si="16"/>
        <v>-0.13665510813991022</v>
      </c>
      <c r="N54" s="212">
        <f>SUM(N55:N58)</f>
        <v>2601.5190000000002</v>
      </c>
      <c r="O54" s="211">
        <f>SUM(O55:O58)</f>
        <v>569.614</v>
      </c>
      <c r="P54" s="210">
        <f>SUM(P55:P58)</f>
        <v>88.47200000000001</v>
      </c>
      <c r="Q54" s="211">
        <f>SUM(Q55:Q58)</f>
        <v>138.13400000000004</v>
      </c>
      <c r="R54" s="210">
        <f t="shared" si="11"/>
        <v>3397.7390000000005</v>
      </c>
      <c r="S54" s="213">
        <f t="shared" si="12"/>
        <v>0.00777552028302322</v>
      </c>
      <c r="T54" s="212">
        <f>SUM(T55:T58)</f>
        <v>3737.048999999999</v>
      </c>
      <c r="U54" s="211">
        <f>SUM(U55:U58)</f>
        <v>1580.161</v>
      </c>
      <c r="V54" s="210">
        <f>SUM(V55:V58)</f>
        <v>1.183</v>
      </c>
      <c r="W54" s="211">
        <f>SUM(W55:W58)</f>
        <v>490.69100000000003</v>
      </c>
      <c r="X54" s="210">
        <f t="shared" si="13"/>
        <v>5809.083999999999</v>
      </c>
      <c r="Y54" s="209">
        <f t="shared" si="14"/>
        <v>-0.41509900700351365</v>
      </c>
    </row>
    <row r="55" spans="1:25" ht="19.5" customHeight="1">
      <c r="A55" s="207" t="s">
        <v>342</v>
      </c>
      <c r="B55" s="205">
        <v>213.272</v>
      </c>
      <c r="C55" s="202">
        <v>24.101</v>
      </c>
      <c r="D55" s="201">
        <v>0</v>
      </c>
      <c r="E55" s="202">
        <v>0</v>
      </c>
      <c r="F55" s="201">
        <f t="shared" si="8"/>
        <v>237.373</v>
      </c>
      <c r="G55" s="204">
        <f t="shared" si="9"/>
        <v>0.0048985170395022416</v>
      </c>
      <c r="H55" s="205">
        <v>164.053</v>
      </c>
      <c r="I55" s="202">
        <v>17.524</v>
      </c>
      <c r="J55" s="201"/>
      <c r="K55" s="202">
        <v>0</v>
      </c>
      <c r="L55" s="201">
        <f t="shared" si="10"/>
        <v>181.577</v>
      </c>
      <c r="M55" s="206">
        <f t="shared" si="16"/>
        <v>0.3072856143674585</v>
      </c>
      <c r="N55" s="205">
        <v>1445.296</v>
      </c>
      <c r="O55" s="202">
        <v>105.40599999999999</v>
      </c>
      <c r="P55" s="201">
        <v>0</v>
      </c>
      <c r="Q55" s="202">
        <v>0.2</v>
      </c>
      <c r="R55" s="201">
        <f t="shared" si="11"/>
        <v>1550.902</v>
      </c>
      <c r="S55" s="204">
        <f t="shared" si="12"/>
        <v>0.003549145463492421</v>
      </c>
      <c r="T55" s="203">
        <v>1848.1609999999996</v>
      </c>
      <c r="U55" s="202">
        <v>341.9790000000001</v>
      </c>
      <c r="V55" s="201">
        <v>0.49</v>
      </c>
      <c r="W55" s="202">
        <v>33.292</v>
      </c>
      <c r="X55" s="201">
        <f t="shared" si="13"/>
        <v>2223.9219999999996</v>
      </c>
      <c r="Y55" s="200">
        <f t="shared" si="14"/>
        <v>-0.30262752020979133</v>
      </c>
    </row>
    <row r="56" spans="1:25" ht="19.5" customHeight="1">
      <c r="A56" s="207" t="s">
        <v>340</v>
      </c>
      <c r="B56" s="205">
        <v>104.205</v>
      </c>
      <c r="C56" s="202">
        <v>0.009</v>
      </c>
      <c r="D56" s="201">
        <v>0</v>
      </c>
      <c r="E56" s="202">
        <v>0</v>
      </c>
      <c r="F56" s="201">
        <f t="shared" si="8"/>
        <v>104.214</v>
      </c>
      <c r="G56" s="204">
        <f t="shared" si="9"/>
        <v>0.0021505986559325896</v>
      </c>
      <c r="H56" s="205">
        <v>63.432</v>
      </c>
      <c r="I56" s="202">
        <v>2.689</v>
      </c>
      <c r="J56" s="201"/>
      <c r="K56" s="202"/>
      <c r="L56" s="201">
        <f t="shared" si="10"/>
        <v>66.12100000000001</v>
      </c>
      <c r="M56" s="206">
        <f t="shared" si="16"/>
        <v>0.5761104641490598</v>
      </c>
      <c r="N56" s="205">
        <v>627.973</v>
      </c>
      <c r="O56" s="202">
        <v>14.839</v>
      </c>
      <c r="P56" s="201">
        <v>0.75</v>
      </c>
      <c r="Q56" s="202">
        <v>0</v>
      </c>
      <c r="R56" s="201">
        <f t="shared" si="11"/>
        <v>643.562</v>
      </c>
      <c r="S56" s="204">
        <f t="shared" si="12"/>
        <v>0.0014727527289126647</v>
      </c>
      <c r="T56" s="203">
        <v>956.814</v>
      </c>
      <c r="U56" s="202">
        <v>118.18200000000002</v>
      </c>
      <c r="V56" s="201">
        <v>0</v>
      </c>
      <c r="W56" s="202">
        <v>0.07</v>
      </c>
      <c r="X56" s="201">
        <f t="shared" si="13"/>
        <v>1075.066</v>
      </c>
      <c r="Y56" s="200">
        <f t="shared" si="14"/>
        <v>-0.4013744272444668</v>
      </c>
    </row>
    <row r="57" spans="1:25" ht="19.5" customHeight="1">
      <c r="A57" s="207" t="s">
        <v>341</v>
      </c>
      <c r="B57" s="205">
        <v>23.198999999999998</v>
      </c>
      <c r="C57" s="202">
        <v>49.409</v>
      </c>
      <c r="D57" s="201">
        <v>0</v>
      </c>
      <c r="E57" s="202">
        <v>0</v>
      </c>
      <c r="F57" s="201">
        <f t="shared" si="8"/>
        <v>72.608</v>
      </c>
      <c r="G57" s="204">
        <f t="shared" si="9"/>
        <v>0.0014983655479105828</v>
      </c>
      <c r="H57" s="205">
        <v>32.967</v>
      </c>
      <c r="I57" s="202">
        <v>27.938</v>
      </c>
      <c r="J57" s="201"/>
      <c r="K57" s="202"/>
      <c r="L57" s="201">
        <f t="shared" si="10"/>
        <v>60.905</v>
      </c>
      <c r="M57" s="206">
        <f t="shared" si="16"/>
        <v>0.19215171168212786</v>
      </c>
      <c r="N57" s="205">
        <v>281.626</v>
      </c>
      <c r="O57" s="202">
        <v>261.881</v>
      </c>
      <c r="P57" s="201">
        <v>0.7849999999999999</v>
      </c>
      <c r="Q57" s="202">
        <v>0.11599999999999999</v>
      </c>
      <c r="R57" s="201">
        <f t="shared" si="11"/>
        <v>544.4079999999999</v>
      </c>
      <c r="S57" s="204">
        <f t="shared" si="12"/>
        <v>0.001245844794506024</v>
      </c>
      <c r="T57" s="203">
        <v>326.844</v>
      </c>
      <c r="U57" s="202">
        <v>551.911</v>
      </c>
      <c r="V57" s="201">
        <v>0.593</v>
      </c>
      <c r="W57" s="202">
        <v>0</v>
      </c>
      <c r="X57" s="201">
        <f t="shared" si="13"/>
        <v>879.3479999999998</v>
      </c>
      <c r="Y57" s="200">
        <f t="shared" si="14"/>
        <v>-0.38089584555830003</v>
      </c>
    </row>
    <row r="58" spans="1:25" ht="19.5" customHeight="1" thickBot="1">
      <c r="A58" s="207" t="s">
        <v>261</v>
      </c>
      <c r="B58" s="205">
        <v>0.303</v>
      </c>
      <c r="C58" s="202">
        <v>0</v>
      </c>
      <c r="D58" s="201">
        <v>0.05</v>
      </c>
      <c r="E58" s="202">
        <v>0</v>
      </c>
      <c r="F58" s="201">
        <f t="shared" si="8"/>
        <v>0.353</v>
      </c>
      <c r="G58" s="204">
        <f t="shared" si="9"/>
        <v>7.284638585451131E-06</v>
      </c>
      <c r="H58" s="205">
        <v>83.385</v>
      </c>
      <c r="I58" s="202">
        <v>88.177</v>
      </c>
      <c r="J58" s="201">
        <v>0</v>
      </c>
      <c r="K58" s="202"/>
      <c r="L58" s="201">
        <f t="shared" si="10"/>
        <v>171.562</v>
      </c>
      <c r="M58" s="206">
        <f t="shared" si="16"/>
        <v>-0.9979424348049102</v>
      </c>
      <c r="N58" s="205">
        <v>246.62400000000002</v>
      </c>
      <c r="O58" s="202">
        <v>187.48800000000003</v>
      </c>
      <c r="P58" s="201">
        <v>86.93700000000001</v>
      </c>
      <c r="Q58" s="202">
        <v>137.81800000000004</v>
      </c>
      <c r="R58" s="201">
        <f t="shared" si="11"/>
        <v>658.8670000000002</v>
      </c>
      <c r="S58" s="204">
        <f t="shared" si="12"/>
        <v>0.0015077772961121087</v>
      </c>
      <c r="T58" s="203">
        <v>605.2299999999998</v>
      </c>
      <c r="U58" s="202">
        <v>568.089</v>
      </c>
      <c r="V58" s="201">
        <v>0.1</v>
      </c>
      <c r="W58" s="202">
        <v>457.329</v>
      </c>
      <c r="X58" s="201">
        <f t="shared" si="13"/>
        <v>1630.7479999999998</v>
      </c>
      <c r="Y58" s="200">
        <f t="shared" si="14"/>
        <v>-0.5959725230385073</v>
      </c>
    </row>
    <row r="59" spans="1:25" s="192" customFormat="1" ht="19.5" customHeight="1" thickBot="1">
      <c r="A59" s="199" t="s">
        <v>53</v>
      </c>
      <c r="B59" s="196">
        <v>41.478</v>
      </c>
      <c r="C59" s="195">
        <v>0</v>
      </c>
      <c r="D59" s="194">
        <v>0</v>
      </c>
      <c r="E59" s="195">
        <v>0</v>
      </c>
      <c r="F59" s="194">
        <f t="shared" si="8"/>
        <v>41.478</v>
      </c>
      <c r="G59" s="197">
        <f t="shared" si="9"/>
        <v>0.0008559553519754731</v>
      </c>
      <c r="H59" s="196">
        <v>122.01</v>
      </c>
      <c r="I59" s="195">
        <v>0.020999999999999998</v>
      </c>
      <c r="J59" s="194">
        <v>0.002</v>
      </c>
      <c r="K59" s="195">
        <v>0.002</v>
      </c>
      <c r="L59" s="194">
        <f t="shared" si="10"/>
        <v>122.035</v>
      </c>
      <c r="M59" s="198">
        <f t="shared" si="16"/>
        <v>-0.6601139017494981</v>
      </c>
      <c r="N59" s="196">
        <v>767.2400000000001</v>
      </c>
      <c r="O59" s="195">
        <v>30.582</v>
      </c>
      <c r="P59" s="194">
        <v>0.52</v>
      </c>
      <c r="Q59" s="195">
        <v>0.09</v>
      </c>
      <c r="R59" s="194">
        <f t="shared" si="11"/>
        <v>798.4320000000001</v>
      </c>
      <c r="S59" s="197">
        <f t="shared" si="12"/>
        <v>0.0018271633608746272</v>
      </c>
      <c r="T59" s="196">
        <v>798.8850000000004</v>
      </c>
      <c r="U59" s="195">
        <v>85.98199999999999</v>
      </c>
      <c r="V59" s="194">
        <v>0.692</v>
      </c>
      <c r="W59" s="195">
        <v>65.88100000000001</v>
      </c>
      <c r="X59" s="194">
        <f t="shared" si="13"/>
        <v>951.4400000000004</v>
      </c>
      <c r="Y59" s="193">
        <f t="shared" si="14"/>
        <v>-0.16081728748003044</v>
      </c>
    </row>
    <row r="60" ht="15" thickTop="1">
      <c r="A60" s="111" t="s">
        <v>487</v>
      </c>
    </row>
    <row r="61" ht="14.25">
      <c r="A61" s="111" t="s">
        <v>52</v>
      </c>
    </row>
    <row r="62" ht="14.25">
      <c r="A62" s="118" t="s">
        <v>28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60:Y65536 M60:M65536 Y3 M3 M5 Y5 Y7:Y8 M7:M8">
    <cfRule type="cellIs" priority="4" dxfId="99" operator="lessThan" stopIfTrue="1">
      <formula>0</formula>
    </cfRule>
  </conditionalFormatting>
  <conditionalFormatting sqref="Y9:Y59 M9:M59">
    <cfRule type="cellIs" priority="5" dxfId="99" operator="lessThan" stopIfTrue="1">
      <formula>0</formula>
    </cfRule>
    <cfRule type="cellIs" priority="6" dxfId="101" operator="greaterThanOrEqual" stopIfTrue="1">
      <formula>0</formula>
    </cfRule>
  </conditionalFormatting>
  <conditionalFormatting sqref="Y53 M53">
    <cfRule type="cellIs" priority="2" dxfId="99" operator="lessThan" stopIfTrue="1">
      <formula>0</formula>
    </cfRule>
    <cfRule type="cellIs" priority="3" dxfId="101" operator="greaterThanOrEqual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4:W5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9"/>
  <sheetViews>
    <sheetView showGridLines="0" zoomScale="80" zoomScaleNormal="80" zoomScalePageLayoutView="0" workbookViewId="0" topLeftCell="A25">
      <selection activeCell="A48" sqref="A48"/>
    </sheetView>
  </sheetViews>
  <sheetFormatPr defaultColWidth="8.00390625" defaultRowHeight="15"/>
  <cols>
    <col min="1" max="1" width="20.28125" style="118" customWidth="1"/>
    <col min="2" max="2" width="8.57421875" style="118" customWidth="1"/>
    <col min="3" max="3" width="9.7109375" style="118" bestFit="1" customWidth="1"/>
    <col min="4" max="4" width="8.00390625" style="118" bestFit="1" customWidth="1"/>
    <col min="5" max="5" width="9.7109375" style="118" bestFit="1" customWidth="1"/>
    <col min="6" max="6" width="9.421875" style="118" bestFit="1" customWidth="1"/>
    <col min="7" max="7" width="11.28125" style="118" customWidth="1"/>
    <col min="8" max="8" width="9.28125" style="118" bestFit="1" customWidth="1"/>
    <col min="9" max="9" width="9.7109375" style="118" bestFit="1" customWidth="1"/>
    <col min="10" max="10" width="8.57421875" style="118" customWidth="1"/>
    <col min="11" max="11" width="9.7109375" style="118" bestFit="1" customWidth="1"/>
    <col min="12" max="12" width="9.28125" style="118" bestFit="1" customWidth="1"/>
    <col min="13" max="13" width="9.421875" style="118" customWidth="1"/>
    <col min="14" max="14" width="9.7109375" style="118" customWidth="1"/>
    <col min="15" max="15" width="10.8515625" style="118" customWidth="1"/>
    <col min="16" max="16" width="9.57421875" style="118" customWidth="1"/>
    <col min="17" max="17" width="10.140625" style="118" customWidth="1"/>
    <col min="18" max="18" width="10.57421875" style="118" customWidth="1"/>
    <col min="19" max="19" width="11.00390625" style="118" customWidth="1"/>
    <col min="20" max="20" width="10.421875" style="118" customWidth="1"/>
    <col min="21" max="23" width="10.28125" style="118" customWidth="1"/>
    <col min="24" max="24" width="10.421875" style="118" customWidth="1"/>
    <col min="25" max="25" width="8.7109375" style="118" bestFit="1" customWidth="1"/>
    <col min="26" max="16384" width="8.00390625" style="118" customWidth="1"/>
  </cols>
  <sheetData>
    <row r="1" spans="24:25" ht="18.75" thickBot="1">
      <c r="X1" s="570" t="s">
        <v>27</v>
      </c>
      <c r="Y1" s="571"/>
    </row>
    <row r="2" ht="5.25" customHeight="1" thickBot="1"/>
    <row r="3" spans="1:25" ht="24.75" customHeight="1" thickTop="1">
      <c r="A3" s="628" t="s">
        <v>69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30"/>
    </row>
    <row r="4" spans="1:25" ht="21" customHeight="1" thickBot="1">
      <c r="A4" s="639" t="s">
        <v>43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1"/>
    </row>
    <row r="5" spans="1:25" s="242" customFormat="1" ht="18" customHeight="1" thickBot="1" thickTop="1">
      <c r="A5" s="575" t="s">
        <v>68</v>
      </c>
      <c r="B5" s="645" t="s">
        <v>35</v>
      </c>
      <c r="C5" s="646"/>
      <c r="D5" s="646"/>
      <c r="E5" s="646"/>
      <c r="F5" s="646"/>
      <c r="G5" s="646"/>
      <c r="H5" s="646"/>
      <c r="I5" s="646"/>
      <c r="J5" s="647"/>
      <c r="K5" s="647"/>
      <c r="L5" s="647"/>
      <c r="M5" s="648"/>
      <c r="N5" s="645" t="s">
        <v>34</v>
      </c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9"/>
    </row>
    <row r="6" spans="1:25" s="158" customFormat="1" ht="26.25" customHeight="1" thickBot="1">
      <c r="A6" s="576"/>
      <c r="B6" s="634" t="s">
        <v>150</v>
      </c>
      <c r="C6" s="635"/>
      <c r="D6" s="635"/>
      <c r="E6" s="635"/>
      <c r="F6" s="635"/>
      <c r="G6" s="631" t="s">
        <v>33</v>
      </c>
      <c r="H6" s="634" t="s">
        <v>151</v>
      </c>
      <c r="I6" s="635"/>
      <c r="J6" s="635"/>
      <c r="K6" s="635"/>
      <c r="L6" s="635"/>
      <c r="M6" s="642" t="s">
        <v>32</v>
      </c>
      <c r="N6" s="634" t="s">
        <v>152</v>
      </c>
      <c r="O6" s="635"/>
      <c r="P6" s="635"/>
      <c r="Q6" s="635"/>
      <c r="R6" s="635"/>
      <c r="S6" s="631" t="s">
        <v>33</v>
      </c>
      <c r="T6" s="634" t="s">
        <v>153</v>
      </c>
      <c r="U6" s="635"/>
      <c r="V6" s="635"/>
      <c r="W6" s="635"/>
      <c r="X6" s="635"/>
      <c r="Y6" s="636" t="s">
        <v>32</v>
      </c>
    </row>
    <row r="7" spans="1:25" s="158" customFormat="1" ht="26.25" customHeight="1">
      <c r="A7" s="577"/>
      <c r="B7" s="569" t="s">
        <v>21</v>
      </c>
      <c r="C7" s="565"/>
      <c r="D7" s="564" t="s">
        <v>20</v>
      </c>
      <c r="E7" s="565"/>
      <c r="F7" s="654" t="s">
        <v>16</v>
      </c>
      <c r="G7" s="632"/>
      <c r="H7" s="569" t="s">
        <v>21</v>
      </c>
      <c r="I7" s="565"/>
      <c r="J7" s="564" t="s">
        <v>20</v>
      </c>
      <c r="K7" s="565"/>
      <c r="L7" s="654" t="s">
        <v>16</v>
      </c>
      <c r="M7" s="643"/>
      <c r="N7" s="569" t="s">
        <v>21</v>
      </c>
      <c r="O7" s="565"/>
      <c r="P7" s="564" t="s">
        <v>20</v>
      </c>
      <c r="Q7" s="565"/>
      <c r="R7" s="654" t="s">
        <v>16</v>
      </c>
      <c r="S7" s="632"/>
      <c r="T7" s="569" t="s">
        <v>21</v>
      </c>
      <c r="U7" s="565"/>
      <c r="V7" s="564" t="s">
        <v>20</v>
      </c>
      <c r="W7" s="565"/>
      <c r="X7" s="654" t="s">
        <v>16</v>
      </c>
      <c r="Y7" s="637"/>
    </row>
    <row r="8" spans="1:25" s="238" customFormat="1" ht="15.75" customHeight="1" thickBot="1">
      <c r="A8" s="578"/>
      <c r="B8" s="241" t="s">
        <v>30</v>
      </c>
      <c r="C8" s="239" t="s">
        <v>29</v>
      </c>
      <c r="D8" s="240" t="s">
        <v>30</v>
      </c>
      <c r="E8" s="239" t="s">
        <v>29</v>
      </c>
      <c r="F8" s="627"/>
      <c r="G8" s="633"/>
      <c r="H8" s="241" t="s">
        <v>30</v>
      </c>
      <c r="I8" s="239" t="s">
        <v>29</v>
      </c>
      <c r="J8" s="240" t="s">
        <v>30</v>
      </c>
      <c r="K8" s="239" t="s">
        <v>29</v>
      </c>
      <c r="L8" s="627"/>
      <c r="M8" s="644"/>
      <c r="N8" s="241" t="s">
        <v>30</v>
      </c>
      <c r="O8" s="239" t="s">
        <v>29</v>
      </c>
      <c r="P8" s="240" t="s">
        <v>30</v>
      </c>
      <c r="Q8" s="239" t="s">
        <v>29</v>
      </c>
      <c r="R8" s="627"/>
      <c r="S8" s="633"/>
      <c r="T8" s="241" t="s">
        <v>30</v>
      </c>
      <c r="U8" s="239" t="s">
        <v>29</v>
      </c>
      <c r="V8" s="240" t="s">
        <v>30</v>
      </c>
      <c r="W8" s="239" t="s">
        <v>29</v>
      </c>
      <c r="X8" s="627"/>
      <c r="Y8" s="638"/>
    </row>
    <row r="9" spans="1:25" s="147" customFormat="1" ht="18" customHeight="1" thickBot="1" thickTop="1">
      <c r="A9" s="299" t="s">
        <v>23</v>
      </c>
      <c r="B9" s="291">
        <f>B10+B14+B25+B34+B42+B46</f>
        <v>25300.704999999994</v>
      </c>
      <c r="C9" s="290">
        <f>C10+C14+C25+C34+C42+C46</f>
        <v>14667.309</v>
      </c>
      <c r="D9" s="289">
        <f>D10+D14+D25+D34+D42+D46</f>
        <v>6098.960999999999</v>
      </c>
      <c r="E9" s="290">
        <f>E10+E14+E25+E34+E42+E46</f>
        <v>2391.16</v>
      </c>
      <c r="F9" s="289">
        <f>SUM(B9:E9)</f>
        <v>48458.134999999995</v>
      </c>
      <c r="G9" s="292">
        <f>F9/$F$9</f>
        <v>1</v>
      </c>
      <c r="H9" s="291">
        <f>H10+H14+H25+H34+H42+H46</f>
        <v>26812.66</v>
      </c>
      <c r="I9" s="290">
        <f>I10+I14+I25+I34+I42+I46</f>
        <v>17190.136</v>
      </c>
      <c r="J9" s="289">
        <f>J10+J14+J25+J34+J42+J46</f>
        <v>3099.7039999999997</v>
      </c>
      <c r="K9" s="290">
        <f>K10+K14+K25+K34+K42+K46</f>
        <v>854.8979999999999</v>
      </c>
      <c r="L9" s="289">
        <f>SUM(H9:K9)</f>
        <v>47957.398</v>
      </c>
      <c r="M9" s="415">
        <f>IF(ISERROR(F9/L9-1),"         /0",(F9/L9-1))</f>
        <v>0.010441287911408192</v>
      </c>
      <c r="N9" s="291">
        <f>N10+N14+N25+N34+N42+N46</f>
        <v>246336.275</v>
      </c>
      <c r="O9" s="290">
        <f>O10+O14+O25+O34+O42+O46</f>
        <v>138293.35100000002</v>
      </c>
      <c r="P9" s="289">
        <f>P10+P14+P25+P34+P42+P46</f>
        <v>38203.85399999999</v>
      </c>
      <c r="Q9" s="290">
        <f>Q10+Q14+Q25+Q34+Q42+Q46</f>
        <v>14145.51</v>
      </c>
      <c r="R9" s="289">
        <f>SUM(N9:Q9)</f>
        <v>436978.99000000005</v>
      </c>
      <c r="S9" s="292">
        <f>R9/$R$9</f>
        <v>1</v>
      </c>
      <c r="T9" s="291">
        <f>T10+T14+T25+T34+T42+T46</f>
        <v>243477.5199999999</v>
      </c>
      <c r="U9" s="290">
        <f>U10+U14+U25+U34+U42+U46</f>
        <v>138658.05499999996</v>
      </c>
      <c r="V9" s="289">
        <f>V10+V14+V25+V34+V42+V46</f>
        <v>31063.835</v>
      </c>
      <c r="W9" s="290">
        <f>W10+W14+W25+W34+W42+W46</f>
        <v>14187.964000000002</v>
      </c>
      <c r="X9" s="289">
        <f>SUM(T9:W9)</f>
        <v>427387.37399999984</v>
      </c>
      <c r="Y9" s="288">
        <f>IF(ISERROR(R9/X9-1),"         /0",(R9/X9-1))</f>
        <v>0.022442441175157812</v>
      </c>
    </row>
    <row r="10" spans="1:25" s="255" customFormat="1" ht="19.5" customHeight="1" thickTop="1">
      <c r="A10" s="264" t="s">
        <v>58</v>
      </c>
      <c r="B10" s="261">
        <f>SUM(B11:B13)</f>
        <v>15868.760999999999</v>
      </c>
      <c r="C10" s="260">
        <f>SUM(C11:C13)</f>
        <v>6044.1179999999995</v>
      </c>
      <c r="D10" s="259">
        <f>SUM(D11:D13)</f>
        <v>5925.710999999999</v>
      </c>
      <c r="E10" s="258">
        <f>SUM(E11:E13)</f>
        <v>1534.6019999999999</v>
      </c>
      <c r="F10" s="259">
        <f aca="true" t="shared" si="0" ref="F10:F46">SUM(B10:E10)</f>
        <v>29373.191999999995</v>
      </c>
      <c r="G10" s="262">
        <f aca="true" t="shared" si="1" ref="G10:G46">F10/$F$9</f>
        <v>0.6061560561503244</v>
      </c>
      <c r="H10" s="261">
        <f>SUM(H11:H13)</f>
        <v>16891.294</v>
      </c>
      <c r="I10" s="260">
        <f>SUM(I11:I13)</f>
        <v>9308.067</v>
      </c>
      <c r="J10" s="259">
        <f>SUM(J11:J13)</f>
        <v>3094.4809999999998</v>
      </c>
      <c r="K10" s="258">
        <f>SUM(K11:K13)</f>
        <v>600.394</v>
      </c>
      <c r="L10" s="259">
        <f aca="true" t="shared" si="2" ref="L10:L46">SUM(H10:K10)</f>
        <v>29894.236</v>
      </c>
      <c r="M10" s="263">
        <f aca="true" t="shared" si="3" ref="M10:M23">IF(ISERROR(F10/L10-1),"         /0",(F10/L10-1))</f>
        <v>-0.017429580739243722</v>
      </c>
      <c r="N10" s="261">
        <f>SUM(N11:N13)</f>
        <v>162471.37300000002</v>
      </c>
      <c r="O10" s="260">
        <f>SUM(O11:O13)</f>
        <v>63099.84200000003</v>
      </c>
      <c r="P10" s="259">
        <f>SUM(P11:P13)</f>
        <v>35673.23099999999</v>
      </c>
      <c r="Q10" s="258">
        <f>SUM(Q11:Q13)</f>
        <v>9484.819</v>
      </c>
      <c r="R10" s="259">
        <f aca="true" t="shared" si="4" ref="R10:R46">SUM(N10:Q10)</f>
        <v>270729.2650000001</v>
      </c>
      <c r="S10" s="262">
        <f aca="true" t="shared" si="5" ref="S10:S46">R10/$R$9</f>
        <v>0.6195475553641607</v>
      </c>
      <c r="T10" s="261">
        <f>SUM(T11:T13)</f>
        <v>162962.47099999987</v>
      </c>
      <c r="U10" s="260">
        <f>SUM(U11:U13)</f>
        <v>73317.66299999997</v>
      </c>
      <c r="V10" s="259">
        <f>SUM(V11:V13)</f>
        <v>29623.413</v>
      </c>
      <c r="W10" s="258">
        <f>SUM(W11:W13)</f>
        <v>8760.416000000001</v>
      </c>
      <c r="X10" s="259">
        <f aca="true" t="shared" si="6" ref="X10:X43">SUM(T10:W10)</f>
        <v>274663.9629999999</v>
      </c>
      <c r="Y10" s="256">
        <f aca="true" t="shared" si="7" ref="Y10:Y46">IF(ISERROR(R10/X10-1),"         /0",IF(R10/X10&gt;5,"  *  ",(R10/X10-1)))</f>
        <v>-0.014325497808388543</v>
      </c>
    </row>
    <row r="11" spans="1:25" ht="19.5" customHeight="1">
      <c r="A11" s="207" t="s">
        <v>345</v>
      </c>
      <c r="B11" s="205">
        <v>15581.508999999998</v>
      </c>
      <c r="C11" s="202">
        <v>5948.532999999999</v>
      </c>
      <c r="D11" s="201">
        <v>5925.710999999999</v>
      </c>
      <c r="E11" s="253">
        <v>1534.6019999999999</v>
      </c>
      <c r="F11" s="201">
        <f t="shared" si="0"/>
        <v>28990.354999999996</v>
      </c>
      <c r="G11" s="204">
        <f t="shared" si="1"/>
        <v>0.5982556901952583</v>
      </c>
      <c r="H11" s="205">
        <v>16510.796000000002</v>
      </c>
      <c r="I11" s="202">
        <v>9219.047999999999</v>
      </c>
      <c r="J11" s="201">
        <v>3094.4809999999998</v>
      </c>
      <c r="K11" s="253">
        <v>600.394</v>
      </c>
      <c r="L11" s="201">
        <f t="shared" si="2"/>
        <v>29424.719</v>
      </c>
      <c r="M11" s="206">
        <f t="shared" si="3"/>
        <v>-0.014761874191559943</v>
      </c>
      <c r="N11" s="205">
        <v>159943.56100000005</v>
      </c>
      <c r="O11" s="202">
        <v>62233.11900000003</v>
      </c>
      <c r="P11" s="201">
        <v>35673.23099999999</v>
      </c>
      <c r="Q11" s="253">
        <v>9484.819</v>
      </c>
      <c r="R11" s="201">
        <f t="shared" si="4"/>
        <v>267334.7300000001</v>
      </c>
      <c r="S11" s="204">
        <f t="shared" si="5"/>
        <v>0.6117793672414321</v>
      </c>
      <c r="T11" s="205">
        <v>159269.75299999985</v>
      </c>
      <c r="U11" s="202">
        <v>72289.43399999996</v>
      </c>
      <c r="V11" s="201">
        <v>29623.413</v>
      </c>
      <c r="W11" s="253">
        <v>8760.416000000001</v>
      </c>
      <c r="X11" s="201">
        <f t="shared" si="6"/>
        <v>269943.0159999998</v>
      </c>
      <c r="Y11" s="200">
        <f t="shared" si="7"/>
        <v>-0.009662357777019626</v>
      </c>
    </row>
    <row r="12" spans="1:25" ht="19.5" customHeight="1">
      <c r="A12" s="207" t="s">
        <v>346</v>
      </c>
      <c r="B12" s="205">
        <v>174.23300000000003</v>
      </c>
      <c r="C12" s="202">
        <v>95.301</v>
      </c>
      <c r="D12" s="201">
        <v>0</v>
      </c>
      <c r="E12" s="253">
        <v>0</v>
      </c>
      <c r="F12" s="201">
        <f t="shared" si="0"/>
        <v>269.53400000000005</v>
      </c>
      <c r="G12" s="204">
        <f t="shared" si="1"/>
        <v>0.005562203332835655</v>
      </c>
      <c r="H12" s="205">
        <v>124.22699999999999</v>
      </c>
      <c r="I12" s="202">
        <v>88.813</v>
      </c>
      <c r="J12" s="201"/>
      <c r="K12" s="253"/>
      <c r="L12" s="201">
        <f t="shared" si="2"/>
        <v>213.04</v>
      </c>
      <c r="M12" s="206">
        <f t="shared" si="3"/>
        <v>0.2651802478407814</v>
      </c>
      <c r="N12" s="205">
        <v>1302.1969999999997</v>
      </c>
      <c r="O12" s="202">
        <v>862.764</v>
      </c>
      <c r="P12" s="201"/>
      <c r="Q12" s="253"/>
      <c r="R12" s="201">
        <f t="shared" si="4"/>
        <v>2164.961</v>
      </c>
      <c r="S12" s="204">
        <f t="shared" si="5"/>
        <v>0.004954382360579852</v>
      </c>
      <c r="T12" s="205">
        <v>1373.2789999999998</v>
      </c>
      <c r="U12" s="202">
        <v>1019.569</v>
      </c>
      <c r="V12" s="201"/>
      <c r="W12" s="253"/>
      <c r="X12" s="201">
        <f t="shared" si="6"/>
        <v>2392.848</v>
      </c>
      <c r="Y12" s="200">
        <f t="shared" si="7"/>
        <v>-0.0952367220985203</v>
      </c>
    </row>
    <row r="13" spans="1:25" ht="19.5" customHeight="1" thickBot="1">
      <c r="A13" s="230" t="s">
        <v>347</v>
      </c>
      <c r="B13" s="227">
        <v>113.019</v>
      </c>
      <c r="C13" s="226">
        <v>0.284</v>
      </c>
      <c r="D13" s="225">
        <v>0</v>
      </c>
      <c r="E13" s="268">
        <v>0</v>
      </c>
      <c r="F13" s="225">
        <f t="shared" si="0"/>
        <v>113.30300000000001</v>
      </c>
      <c r="G13" s="228">
        <f t="shared" si="1"/>
        <v>0.0023381626222305093</v>
      </c>
      <c r="H13" s="227">
        <v>256.27099999999996</v>
      </c>
      <c r="I13" s="226">
        <v>0.206</v>
      </c>
      <c r="J13" s="225"/>
      <c r="K13" s="268"/>
      <c r="L13" s="225">
        <f t="shared" si="2"/>
        <v>256.477</v>
      </c>
      <c r="M13" s="229">
        <f t="shared" si="3"/>
        <v>-0.5582332918741251</v>
      </c>
      <c r="N13" s="227">
        <v>1225.6149999999998</v>
      </c>
      <c r="O13" s="226">
        <v>3.9589999999999996</v>
      </c>
      <c r="P13" s="225"/>
      <c r="Q13" s="268"/>
      <c r="R13" s="225">
        <f t="shared" si="4"/>
        <v>1229.5739999999998</v>
      </c>
      <c r="S13" s="228">
        <f t="shared" si="5"/>
        <v>0.0028138057621488843</v>
      </c>
      <c r="T13" s="227">
        <v>2319.439</v>
      </c>
      <c r="U13" s="226">
        <v>8.659999999999998</v>
      </c>
      <c r="V13" s="225">
        <v>0</v>
      </c>
      <c r="W13" s="268">
        <v>0</v>
      </c>
      <c r="X13" s="225">
        <f t="shared" si="6"/>
        <v>2328.0989999999997</v>
      </c>
      <c r="Y13" s="224">
        <f t="shared" si="7"/>
        <v>-0.4718549340040952</v>
      </c>
    </row>
    <row r="14" spans="1:25" s="255" customFormat="1" ht="19.5" customHeight="1">
      <c r="A14" s="264" t="s">
        <v>57</v>
      </c>
      <c r="B14" s="261">
        <f>SUM(B15:B24)</f>
        <v>4001.0449999999996</v>
      </c>
      <c r="C14" s="260">
        <f>SUM(C15:C24)</f>
        <v>4548.505999999999</v>
      </c>
      <c r="D14" s="259">
        <f>SUM(D15:D24)</f>
        <v>173.16</v>
      </c>
      <c r="E14" s="258">
        <f>SUM(E15:E24)</f>
        <v>649.59</v>
      </c>
      <c r="F14" s="259">
        <f t="shared" si="0"/>
        <v>9372.301</v>
      </c>
      <c r="G14" s="262">
        <f t="shared" si="1"/>
        <v>0.19341027053558707</v>
      </c>
      <c r="H14" s="261">
        <f>SUM(H15:H24)</f>
        <v>4215.873</v>
      </c>
      <c r="I14" s="260">
        <f>SUM(I15:I24)</f>
        <v>3881.8830000000003</v>
      </c>
      <c r="J14" s="259">
        <f>SUM(J15:J24)</f>
        <v>5.221</v>
      </c>
      <c r="K14" s="258">
        <f>SUM(K15:K24)</f>
        <v>198.434</v>
      </c>
      <c r="L14" s="259">
        <f t="shared" si="2"/>
        <v>8301.410999999998</v>
      </c>
      <c r="M14" s="263">
        <f t="shared" si="3"/>
        <v>0.12900096140282669</v>
      </c>
      <c r="N14" s="261">
        <f>SUM(N15:N24)</f>
        <v>34754.986</v>
      </c>
      <c r="O14" s="260">
        <f>SUM(O15:O24)</f>
        <v>40657.929000000004</v>
      </c>
      <c r="P14" s="259">
        <f>SUM(P15:P24)</f>
        <v>1225.583</v>
      </c>
      <c r="Q14" s="258">
        <f>SUM(Q15:Q24)</f>
        <v>3394.984</v>
      </c>
      <c r="R14" s="259">
        <f t="shared" si="4"/>
        <v>80033.482</v>
      </c>
      <c r="S14" s="262">
        <f t="shared" si="5"/>
        <v>0.18315178494050707</v>
      </c>
      <c r="T14" s="261">
        <f>SUM(T15:T24)</f>
        <v>32870.956999999995</v>
      </c>
      <c r="U14" s="260">
        <f>SUM(U15:U24)</f>
        <v>34179.964</v>
      </c>
      <c r="V14" s="259">
        <f>SUM(V15:V24)</f>
        <v>979.9570000000001</v>
      </c>
      <c r="W14" s="258">
        <f>SUM(W15:W24)</f>
        <v>3454.5370000000007</v>
      </c>
      <c r="X14" s="259">
        <f t="shared" si="6"/>
        <v>71485.415</v>
      </c>
      <c r="Y14" s="256">
        <f t="shared" si="7"/>
        <v>0.11957777680943749</v>
      </c>
    </row>
    <row r="15" spans="1:25" ht="19.5" customHeight="1">
      <c r="A15" s="222" t="s">
        <v>352</v>
      </c>
      <c r="B15" s="219">
        <v>707.225</v>
      </c>
      <c r="C15" s="217">
        <v>1236.1919999999998</v>
      </c>
      <c r="D15" s="218">
        <v>173.14</v>
      </c>
      <c r="E15" s="265">
        <v>22.715</v>
      </c>
      <c r="F15" s="201">
        <f t="shared" si="0"/>
        <v>2139.272</v>
      </c>
      <c r="G15" s="204">
        <f t="shared" si="1"/>
        <v>0.04414680837386747</v>
      </c>
      <c r="H15" s="205">
        <v>532.293</v>
      </c>
      <c r="I15" s="217">
        <v>1009.9479999999999</v>
      </c>
      <c r="J15" s="218"/>
      <c r="K15" s="217"/>
      <c r="L15" s="201">
        <f t="shared" si="2"/>
        <v>1542.241</v>
      </c>
      <c r="M15" s="221">
        <f t="shared" si="3"/>
        <v>0.3871191337799993</v>
      </c>
      <c r="N15" s="219">
        <v>5461.035</v>
      </c>
      <c r="O15" s="217">
        <v>10063.055000000002</v>
      </c>
      <c r="P15" s="218">
        <v>190.142</v>
      </c>
      <c r="Q15" s="217">
        <v>95.95400000000001</v>
      </c>
      <c r="R15" s="218">
        <f t="shared" si="4"/>
        <v>15810.186000000002</v>
      </c>
      <c r="S15" s="220">
        <f t="shared" si="5"/>
        <v>0.03618065481820991</v>
      </c>
      <c r="T15" s="223">
        <v>2186.415</v>
      </c>
      <c r="U15" s="217">
        <v>4885.833999999999</v>
      </c>
      <c r="V15" s="218">
        <v>0</v>
      </c>
      <c r="W15" s="265">
        <v>4.8149999999999995</v>
      </c>
      <c r="X15" s="218">
        <f t="shared" si="6"/>
        <v>7077.0639999999985</v>
      </c>
      <c r="Y15" s="216">
        <f t="shared" si="7"/>
        <v>1.2340035359295896</v>
      </c>
    </row>
    <row r="16" spans="1:25" ht="19.5" customHeight="1">
      <c r="A16" s="222" t="s">
        <v>351</v>
      </c>
      <c r="B16" s="219">
        <v>511.191</v>
      </c>
      <c r="C16" s="217">
        <v>1351.875</v>
      </c>
      <c r="D16" s="218">
        <v>0.02</v>
      </c>
      <c r="E16" s="265">
        <v>229.436</v>
      </c>
      <c r="F16" s="218">
        <f t="shared" si="0"/>
        <v>2092.522</v>
      </c>
      <c r="G16" s="220">
        <f t="shared" si="1"/>
        <v>0.043182058079618627</v>
      </c>
      <c r="H16" s="219">
        <v>293.345</v>
      </c>
      <c r="I16" s="217">
        <v>925.809</v>
      </c>
      <c r="J16" s="218">
        <v>0</v>
      </c>
      <c r="K16" s="217"/>
      <c r="L16" s="218">
        <f t="shared" si="2"/>
        <v>1219.154</v>
      </c>
      <c r="M16" s="221">
        <f t="shared" si="3"/>
        <v>0.7163721728346049</v>
      </c>
      <c r="N16" s="219">
        <v>3942.4350000000004</v>
      </c>
      <c r="O16" s="217">
        <v>9404.351999999997</v>
      </c>
      <c r="P16" s="218">
        <v>225.241</v>
      </c>
      <c r="Q16" s="217">
        <v>643.3090000000001</v>
      </c>
      <c r="R16" s="218">
        <f t="shared" si="4"/>
        <v>14215.336999999996</v>
      </c>
      <c r="S16" s="220">
        <f t="shared" si="5"/>
        <v>0.032530939302138975</v>
      </c>
      <c r="T16" s="223">
        <v>3030.027</v>
      </c>
      <c r="U16" s="217">
        <v>8348.898000000003</v>
      </c>
      <c r="V16" s="218">
        <v>122.275</v>
      </c>
      <c r="W16" s="217">
        <v>247.50500000000002</v>
      </c>
      <c r="X16" s="218">
        <f t="shared" si="6"/>
        <v>11748.705000000002</v>
      </c>
      <c r="Y16" s="216">
        <f t="shared" si="7"/>
        <v>0.20994926674897307</v>
      </c>
    </row>
    <row r="17" spans="1:25" ht="19.5" customHeight="1">
      <c r="A17" s="222" t="s">
        <v>348</v>
      </c>
      <c r="B17" s="219">
        <v>620.685</v>
      </c>
      <c r="C17" s="217">
        <v>831.2270000000001</v>
      </c>
      <c r="D17" s="218">
        <v>0</v>
      </c>
      <c r="E17" s="265">
        <v>0</v>
      </c>
      <c r="F17" s="218">
        <f>SUM(B17:E17)</f>
        <v>1451.912</v>
      </c>
      <c r="G17" s="220">
        <f>F17/$F$9</f>
        <v>0.02996219313846891</v>
      </c>
      <c r="H17" s="219">
        <v>1190.466</v>
      </c>
      <c r="I17" s="217">
        <v>898.457</v>
      </c>
      <c r="J17" s="218">
        <v>4.921</v>
      </c>
      <c r="K17" s="217"/>
      <c r="L17" s="218">
        <f>SUM(H17:K17)</f>
        <v>2093.8439999999996</v>
      </c>
      <c r="M17" s="221">
        <f>IF(ISERROR(F17/L17-1),"         /0",(F17/L17-1))</f>
        <v>-0.30658062396243446</v>
      </c>
      <c r="N17" s="219">
        <v>7383.406999999999</v>
      </c>
      <c r="O17" s="217">
        <v>10969.296000000002</v>
      </c>
      <c r="P17" s="218">
        <v>458.466</v>
      </c>
      <c r="Q17" s="217">
        <v>34.55</v>
      </c>
      <c r="R17" s="218">
        <f>SUM(N17:Q17)</f>
        <v>18845.719</v>
      </c>
      <c r="S17" s="220">
        <f>R17/$R$9</f>
        <v>0.04312728856826732</v>
      </c>
      <c r="T17" s="223">
        <v>8891.001</v>
      </c>
      <c r="U17" s="217">
        <v>8215.494999999999</v>
      </c>
      <c r="V17" s="218">
        <v>605.879</v>
      </c>
      <c r="W17" s="217">
        <v>212.30300000000003</v>
      </c>
      <c r="X17" s="218">
        <f>SUM(T17:W17)</f>
        <v>17924.678</v>
      </c>
      <c r="Y17" s="216">
        <f>IF(ISERROR(R17/X17-1),"         /0",IF(R17/X17&gt;5,"  *  ",(R17/X17-1)))</f>
        <v>0.05138396349435115</v>
      </c>
    </row>
    <row r="18" spans="1:25" ht="19.5" customHeight="1">
      <c r="A18" s="222" t="s">
        <v>349</v>
      </c>
      <c r="B18" s="219">
        <v>742.665</v>
      </c>
      <c r="C18" s="217">
        <v>525.735</v>
      </c>
      <c r="D18" s="218">
        <v>0</v>
      </c>
      <c r="E18" s="265">
        <v>0</v>
      </c>
      <c r="F18" s="218">
        <f t="shared" si="0"/>
        <v>1268.4</v>
      </c>
      <c r="G18" s="220">
        <f t="shared" si="1"/>
        <v>0.026175171619790986</v>
      </c>
      <c r="H18" s="219">
        <v>873.7100000000002</v>
      </c>
      <c r="I18" s="217">
        <v>375.858</v>
      </c>
      <c r="J18" s="218">
        <v>0</v>
      </c>
      <c r="K18" s="217">
        <v>0</v>
      </c>
      <c r="L18" s="218">
        <f t="shared" si="2"/>
        <v>1249.5680000000002</v>
      </c>
      <c r="M18" s="221">
        <f t="shared" si="3"/>
        <v>0.015070808471407515</v>
      </c>
      <c r="N18" s="219">
        <v>7619.8</v>
      </c>
      <c r="O18" s="217">
        <v>5156.102000000001</v>
      </c>
      <c r="P18" s="218">
        <v>166.793</v>
      </c>
      <c r="Q18" s="217">
        <v>54.57600000000001</v>
      </c>
      <c r="R18" s="218">
        <f t="shared" si="4"/>
        <v>12997.271</v>
      </c>
      <c r="S18" s="220">
        <f t="shared" si="5"/>
        <v>0.029743468902246304</v>
      </c>
      <c r="T18" s="223">
        <v>7745.302999999997</v>
      </c>
      <c r="U18" s="217">
        <v>5205.738</v>
      </c>
      <c r="V18" s="218">
        <v>0.53</v>
      </c>
      <c r="W18" s="217">
        <v>150.607</v>
      </c>
      <c r="X18" s="218">
        <f t="shared" si="6"/>
        <v>13102.177999999998</v>
      </c>
      <c r="Y18" s="216">
        <f t="shared" si="7"/>
        <v>-0.008006836725924282</v>
      </c>
    </row>
    <row r="19" spans="1:25" ht="19.5" customHeight="1">
      <c r="A19" s="222" t="s">
        <v>350</v>
      </c>
      <c r="B19" s="219">
        <v>546.984</v>
      </c>
      <c r="C19" s="217">
        <v>299.66499999999996</v>
      </c>
      <c r="D19" s="218">
        <v>0</v>
      </c>
      <c r="E19" s="265">
        <v>395.594</v>
      </c>
      <c r="F19" s="218">
        <f>SUM(B19:E19)</f>
        <v>1242.243</v>
      </c>
      <c r="G19" s="220">
        <f>F19/$F$9</f>
        <v>0.02563538609152003</v>
      </c>
      <c r="H19" s="219">
        <v>658.4019999999999</v>
      </c>
      <c r="I19" s="217">
        <v>356.92100000000005</v>
      </c>
      <c r="J19" s="218">
        <v>0.30000000000000004</v>
      </c>
      <c r="K19" s="217">
        <v>198.434</v>
      </c>
      <c r="L19" s="218">
        <f>SUM(H19:K19)</f>
        <v>1214.057</v>
      </c>
      <c r="M19" s="221">
        <f>IF(ISERROR(F19/L19-1),"         /0",(F19/L19-1))</f>
        <v>0.023216372872113755</v>
      </c>
      <c r="N19" s="219">
        <v>4293.422</v>
      </c>
      <c r="O19" s="217">
        <v>1947.7879999999996</v>
      </c>
      <c r="P19" s="218">
        <v>184.941</v>
      </c>
      <c r="Q19" s="217">
        <v>2443.975</v>
      </c>
      <c r="R19" s="218">
        <f>SUM(N19:Q19)</f>
        <v>8870.125999999998</v>
      </c>
      <c r="S19" s="220">
        <f>R19/$R$9</f>
        <v>0.020298747086215742</v>
      </c>
      <c r="T19" s="223">
        <v>4698.509</v>
      </c>
      <c r="U19" s="217">
        <v>3470.773000000001</v>
      </c>
      <c r="V19" s="218">
        <v>250.83300000000003</v>
      </c>
      <c r="W19" s="217">
        <v>2777.2820000000006</v>
      </c>
      <c r="X19" s="218">
        <f>SUM(T19:W19)</f>
        <v>11197.397000000003</v>
      </c>
      <c r="Y19" s="216">
        <f>IF(ISERROR(R19/X19-1),"         /0",IF(R19/X19&gt;5,"  *  ",(R19/X19-1)))</f>
        <v>-0.20784035789746524</v>
      </c>
    </row>
    <row r="20" spans="1:25" ht="19.5" customHeight="1">
      <c r="A20" s="222" t="s">
        <v>356</v>
      </c>
      <c r="B20" s="219">
        <v>619.956</v>
      </c>
      <c r="C20" s="217">
        <v>0</v>
      </c>
      <c r="D20" s="218">
        <v>0</v>
      </c>
      <c r="E20" s="265">
        <v>0</v>
      </c>
      <c r="F20" s="218">
        <f t="shared" si="0"/>
        <v>619.956</v>
      </c>
      <c r="G20" s="220">
        <f t="shared" si="1"/>
        <v>0.01279364135660607</v>
      </c>
      <c r="H20" s="219">
        <v>484.511</v>
      </c>
      <c r="I20" s="217">
        <v>0</v>
      </c>
      <c r="J20" s="218"/>
      <c r="K20" s="217"/>
      <c r="L20" s="218">
        <f t="shared" si="2"/>
        <v>484.511</v>
      </c>
      <c r="M20" s="221">
        <f t="shared" si="3"/>
        <v>0.27954989669997166</v>
      </c>
      <c r="N20" s="219">
        <v>4231.491</v>
      </c>
      <c r="O20" s="217">
        <v>5.1739999999999995</v>
      </c>
      <c r="P20" s="218"/>
      <c r="Q20" s="217">
        <v>53.687</v>
      </c>
      <c r="R20" s="218">
        <f t="shared" si="4"/>
        <v>4290.352</v>
      </c>
      <c r="S20" s="220">
        <f t="shared" si="5"/>
        <v>0.00981821116845915</v>
      </c>
      <c r="T20" s="223">
        <v>4666.698</v>
      </c>
      <c r="U20" s="217">
        <v>44.752</v>
      </c>
      <c r="V20" s="218">
        <v>0.32</v>
      </c>
      <c r="W20" s="217">
        <v>0.2</v>
      </c>
      <c r="X20" s="218">
        <f t="shared" si="6"/>
        <v>4711.97</v>
      </c>
      <c r="Y20" s="216">
        <f t="shared" si="7"/>
        <v>-0.08947807392661677</v>
      </c>
    </row>
    <row r="21" spans="1:25" ht="19.5" customHeight="1">
      <c r="A21" s="222" t="s">
        <v>353</v>
      </c>
      <c r="B21" s="219">
        <v>226.11899999999997</v>
      </c>
      <c r="C21" s="217">
        <v>201.089</v>
      </c>
      <c r="D21" s="218">
        <v>0</v>
      </c>
      <c r="E21" s="265">
        <v>1.282</v>
      </c>
      <c r="F21" s="218">
        <f t="shared" si="0"/>
        <v>428.48999999999995</v>
      </c>
      <c r="G21" s="220">
        <f t="shared" si="1"/>
        <v>0.008842478151501292</v>
      </c>
      <c r="H21" s="219">
        <v>157.79500000000002</v>
      </c>
      <c r="I21" s="217">
        <v>142.594</v>
      </c>
      <c r="J21" s="218">
        <v>0</v>
      </c>
      <c r="K21" s="217"/>
      <c r="L21" s="218">
        <f t="shared" si="2"/>
        <v>300.389</v>
      </c>
      <c r="M21" s="221">
        <f t="shared" si="3"/>
        <v>0.4264503693544035</v>
      </c>
      <c r="N21" s="219">
        <v>1428.3049999999998</v>
      </c>
      <c r="O21" s="217">
        <v>1734.3029999999999</v>
      </c>
      <c r="P21" s="218">
        <v>0</v>
      </c>
      <c r="Q21" s="217">
        <v>1.282</v>
      </c>
      <c r="R21" s="218">
        <f t="shared" si="4"/>
        <v>3163.89</v>
      </c>
      <c r="S21" s="220">
        <f t="shared" si="5"/>
        <v>0.007240370984426504</v>
      </c>
      <c r="T21" s="223">
        <v>1373.352</v>
      </c>
      <c r="U21" s="217">
        <v>1908.7069999999999</v>
      </c>
      <c r="V21" s="218">
        <v>0</v>
      </c>
      <c r="W21" s="217">
        <v>14.304</v>
      </c>
      <c r="X21" s="218">
        <f t="shared" si="6"/>
        <v>3296.3630000000003</v>
      </c>
      <c r="Y21" s="216">
        <f t="shared" si="7"/>
        <v>-0.04018762496727468</v>
      </c>
    </row>
    <row r="22" spans="1:25" ht="19.5" customHeight="1">
      <c r="A22" s="222" t="s">
        <v>355</v>
      </c>
      <c r="B22" s="219">
        <v>0</v>
      </c>
      <c r="C22" s="217">
        <v>98.644</v>
      </c>
      <c r="D22" s="218">
        <v>0</v>
      </c>
      <c r="E22" s="265">
        <v>0</v>
      </c>
      <c r="F22" s="218">
        <f t="shared" si="0"/>
        <v>98.644</v>
      </c>
      <c r="G22" s="220">
        <f t="shared" si="1"/>
        <v>0.002035654075419948</v>
      </c>
      <c r="H22" s="219">
        <v>0</v>
      </c>
      <c r="I22" s="217">
        <v>165.261</v>
      </c>
      <c r="J22" s="218"/>
      <c r="K22" s="217"/>
      <c r="L22" s="218">
        <f t="shared" si="2"/>
        <v>165.261</v>
      </c>
      <c r="M22" s="221">
        <f t="shared" si="3"/>
        <v>-0.40310176024591404</v>
      </c>
      <c r="N22" s="219">
        <v>122.70200000000001</v>
      </c>
      <c r="O22" s="217">
        <v>1368.5479999999998</v>
      </c>
      <c r="P22" s="218"/>
      <c r="Q22" s="217"/>
      <c r="R22" s="218">
        <f t="shared" si="4"/>
        <v>1491.2499999999998</v>
      </c>
      <c r="S22" s="220">
        <f t="shared" si="5"/>
        <v>0.003412635467897437</v>
      </c>
      <c r="T22" s="223">
        <v>39.00000000000001</v>
      </c>
      <c r="U22" s="217">
        <v>939.5609999999999</v>
      </c>
      <c r="V22" s="218"/>
      <c r="W22" s="217">
        <v>24.511</v>
      </c>
      <c r="X22" s="218">
        <f t="shared" si="6"/>
        <v>1003.0719999999999</v>
      </c>
      <c r="Y22" s="216">
        <f t="shared" si="7"/>
        <v>0.4866829101001722</v>
      </c>
    </row>
    <row r="23" spans="1:25" ht="18.75" customHeight="1">
      <c r="A23" s="222" t="s">
        <v>354</v>
      </c>
      <c r="B23" s="219">
        <v>26.220000000000002</v>
      </c>
      <c r="C23" s="217">
        <v>4.079</v>
      </c>
      <c r="D23" s="218">
        <v>0</v>
      </c>
      <c r="E23" s="217">
        <v>0.563</v>
      </c>
      <c r="F23" s="218">
        <f t="shared" si="0"/>
        <v>30.862000000000002</v>
      </c>
      <c r="G23" s="220">
        <f t="shared" si="1"/>
        <v>0.0006368796487937475</v>
      </c>
      <c r="H23" s="219">
        <v>25.351</v>
      </c>
      <c r="I23" s="217">
        <v>7.035</v>
      </c>
      <c r="J23" s="218"/>
      <c r="K23" s="217"/>
      <c r="L23" s="218">
        <f t="shared" si="2"/>
        <v>32.385999999999996</v>
      </c>
      <c r="M23" s="221">
        <f t="shared" si="3"/>
        <v>-0.04705737046872083</v>
      </c>
      <c r="N23" s="219">
        <v>272.389</v>
      </c>
      <c r="O23" s="217">
        <v>9.311</v>
      </c>
      <c r="P23" s="218">
        <v>0</v>
      </c>
      <c r="Q23" s="217">
        <v>67.651</v>
      </c>
      <c r="R23" s="218">
        <f t="shared" si="4"/>
        <v>349.351</v>
      </c>
      <c r="S23" s="220">
        <f t="shared" si="5"/>
        <v>0.0007994686426457253</v>
      </c>
      <c r="T23" s="223">
        <v>240.652</v>
      </c>
      <c r="U23" s="217">
        <v>61.081</v>
      </c>
      <c r="V23" s="218">
        <v>0</v>
      </c>
      <c r="W23" s="217">
        <v>23.01</v>
      </c>
      <c r="X23" s="218">
        <f t="shared" si="6"/>
        <v>324.743</v>
      </c>
      <c r="Y23" s="216">
        <f t="shared" si="7"/>
        <v>0.07577684507441274</v>
      </c>
    </row>
    <row r="24" spans="1:25" ht="19.5" customHeight="1" thickBot="1">
      <c r="A24" s="222" t="s">
        <v>53</v>
      </c>
      <c r="B24" s="219">
        <v>0</v>
      </c>
      <c r="C24" s="217">
        <v>0</v>
      </c>
      <c r="D24" s="218">
        <v>0</v>
      </c>
      <c r="E24" s="217">
        <v>0</v>
      </c>
      <c r="F24" s="218">
        <f t="shared" si="0"/>
        <v>0</v>
      </c>
      <c r="G24" s="220">
        <f t="shared" si="1"/>
        <v>0</v>
      </c>
      <c r="H24" s="219">
        <v>0</v>
      </c>
      <c r="I24" s="217">
        <v>0</v>
      </c>
      <c r="J24" s="218"/>
      <c r="K24" s="217"/>
      <c r="L24" s="218">
        <f t="shared" si="2"/>
        <v>0</v>
      </c>
      <c r="M24" s="221" t="s">
        <v>47</v>
      </c>
      <c r="N24" s="219">
        <v>0</v>
      </c>
      <c r="O24" s="217">
        <v>0</v>
      </c>
      <c r="P24" s="218"/>
      <c r="Q24" s="217"/>
      <c r="R24" s="218">
        <f t="shared" si="4"/>
        <v>0</v>
      </c>
      <c r="S24" s="220">
        <f t="shared" si="5"/>
        <v>0</v>
      </c>
      <c r="T24" s="223">
        <v>0</v>
      </c>
      <c r="U24" s="217">
        <v>1099.125</v>
      </c>
      <c r="V24" s="218">
        <v>0.12</v>
      </c>
      <c r="W24" s="217">
        <v>0</v>
      </c>
      <c r="X24" s="218">
        <f t="shared" si="6"/>
        <v>1099.245</v>
      </c>
      <c r="Y24" s="216">
        <f t="shared" si="7"/>
        <v>-1</v>
      </c>
    </row>
    <row r="25" spans="1:25" s="255" customFormat="1" ht="19.5" customHeight="1">
      <c r="A25" s="264" t="s">
        <v>56</v>
      </c>
      <c r="B25" s="261">
        <f>SUM(B26:B33)</f>
        <v>2178.278</v>
      </c>
      <c r="C25" s="260">
        <f>SUM(C26:C33)</f>
        <v>1991.1919999999998</v>
      </c>
      <c r="D25" s="259">
        <f>SUM(D26:D33)</f>
        <v>0</v>
      </c>
      <c r="E25" s="260">
        <f>SUM(E26:E33)</f>
        <v>0</v>
      </c>
      <c r="F25" s="259">
        <f t="shared" si="0"/>
        <v>4169.469999999999</v>
      </c>
      <c r="G25" s="262">
        <f t="shared" si="1"/>
        <v>0.08604272533394032</v>
      </c>
      <c r="H25" s="261">
        <f>SUM(H26:H33)</f>
        <v>2817.1150000000002</v>
      </c>
      <c r="I25" s="260">
        <f>SUM(I26:I33)</f>
        <v>1577.488</v>
      </c>
      <c r="J25" s="259">
        <f>SUM(J26:J33)</f>
        <v>0</v>
      </c>
      <c r="K25" s="260">
        <f>SUM(K26:K33)</f>
        <v>0.1</v>
      </c>
      <c r="L25" s="259">
        <f t="shared" si="2"/>
        <v>4394.703</v>
      </c>
      <c r="M25" s="263">
        <f aca="true" t="shared" si="8" ref="M25:M46">IF(ISERROR(F25/L25-1),"         /0",(F25/L25-1))</f>
        <v>-0.05125101741801463</v>
      </c>
      <c r="N25" s="261">
        <f>SUM(N26:N33)</f>
        <v>21163.563000000002</v>
      </c>
      <c r="O25" s="260">
        <f>SUM(O26:O33)</f>
        <v>15905.215</v>
      </c>
      <c r="P25" s="259">
        <f>SUM(P26:P33)</f>
        <v>610.775</v>
      </c>
      <c r="Q25" s="260">
        <f>SUM(Q26:Q33)</f>
        <v>6.178999999999999</v>
      </c>
      <c r="R25" s="259">
        <f t="shared" si="4"/>
        <v>37685.732</v>
      </c>
      <c r="S25" s="262">
        <f t="shared" si="5"/>
        <v>0.08624151930050458</v>
      </c>
      <c r="T25" s="261">
        <f>SUM(T26:T33)</f>
        <v>21529.602000000003</v>
      </c>
      <c r="U25" s="260">
        <f>SUM(U26:U33)</f>
        <v>13590.416000000003</v>
      </c>
      <c r="V25" s="259">
        <f>SUM(V26:V33)</f>
        <v>184.853</v>
      </c>
      <c r="W25" s="260">
        <f>SUM(W26:W33)</f>
        <v>8.152999999999999</v>
      </c>
      <c r="X25" s="259">
        <f t="shared" si="6"/>
        <v>35313.024000000005</v>
      </c>
      <c r="Y25" s="256">
        <f t="shared" si="7"/>
        <v>0.06719073393431274</v>
      </c>
    </row>
    <row r="26" spans="1:25" ht="19.5" customHeight="1">
      <c r="A26" s="222" t="s">
        <v>357</v>
      </c>
      <c r="B26" s="219">
        <v>517.235</v>
      </c>
      <c r="C26" s="217">
        <v>1178.4489999999998</v>
      </c>
      <c r="D26" s="218">
        <v>0</v>
      </c>
      <c r="E26" s="217">
        <v>0</v>
      </c>
      <c r="F26" s="218">
        <f t="shared" si="0"/>
        <v>1695.6839999999997</v>
      </c>
      <c r="G26" s="220">
        <f t="shared" si="1"/>
        <v>0.03499276230915614</v>
      </c>
      <c r="H26" s="219">
        <v>342.62500000000006</v>
      </c>
      <c r="I26" s="217">
        <v>930.593</v>
      </c>
      <c r="J26" s="218">
        <v>0</v>
      </c>
      <c r="K26" s="217">
        <v>0</v>
      </c>
      <c r="L26" s="218">
        <f t="shared" si="2"/>
        <v>1273.218</v>
      </c>
      <c r="M26" s="221">
        <f t="shared" si="8"/>
        <v>0.33180963511354666</v>
      </c>
      <c r="N26" s="219">
        <v>3868.243000000001</v>
      </c>
      <c r="O26" s="217">
        <v>9227.516999999998</v>
      </c>
      <c r="P26" s="218">
        <v>0</v>
      </c>
      <c r="Q26" s="217">
        <v>0</v>
      </c>
      <c r="R26" s="218">
        <f t="shared" si="4"/>
        <v>13095.759999999998</v>
      </c>
      <c r="S26" s="220">
        <f t="shared" si="5"/>
        <v>0.029968855024357113</v>
      </c>
      <c r="T26" s="219">
        <v>2679.5580000000004</v>
      </c>
      <c r="U26" s="217">
        <v>5573.077000000002</v>
      </c>
      <c r="V26" s="218">
        <v>0</v>
      </c>
      <c r="W26" s="217">
        <v>0</v>
      </c>
      <c r="X26" s="201">
        <f t="shared" si="6"/>
        <v>8252.635000000002</v>
      </c>
      <c r="Y26" s="216">
        <f t="shared" si="7"/>
        <v>0.58685801565197</v>
      </c>
    </row>
    <row r="27" spans="1:25" ht="19.5" customHeight="1">
      <c r="A27" s="222" t="s">
        <v>362</v>
      </c>
      <c r="B27" s="219">
        <v>744.8589999999999</v>
      </c>
      <c r="C27" s="217">
        <v>128.534</v>
      </c>
      <c r="D27" s="218">
        <v>0</v>
      </c>
      <c r="E27" s="217">
        <v>0</v>
      </c>
      <c r="F27" s="218">
        <f t="shared" si="0"/>
        <v>873.3929999999999</v>
      </c>
      <c r="G27" s="220">
        <f t="shared" si="1"/>
        <v>0.018023661042671165</v>
      </c>
      <c r="H27" s="219">
        <v>884.2690000000001</v>
      </c>
      <c r="I27" s="217">
        <v>0</v>
      </c>
      <c r="J27" s="218"/>
      <c r="K27" s="217"/>
      <c r="L27" s="218">
        <f t="shared" si="2"/>
        <v>884.2690000000001</v>
      </c>
      <c r="M27" s="221">
        <f t="shared" si="8"/>
        <v>-0.012299424722567731</v>
      </c>
      <c r="N27" s="219">
        <v>6219.165000000002</v>
      </c>
      <c r="O27" s="217">
        <v>808.6009999999999</v>
      </c>
      <c r="P27" s="218"/>
      <c r="Q27" s="217"/>
      <c r="R27" s="218">
        <f t="shared" si="4"/>
        <v>7027.766000000001</v>
      </c>
      <c r="S27" s="220">
        <f t="shared" si="5"/>
        <v>0.016082617610517158</v>
      </c>
      <c r="T27" s="219">
        <v>8436.335</v>
      </c>
      <c r="U27" s="217">
        <v>0</v>
      </c>
      <c r="V27" s="218"/>
      <c r="W27" s="217"/>
      <c r="X27" s="201">
        <f t="shared" si="6"/>
        <v>8436.335</v>
      </c>
      <c r="Y27" s="216">
        <f t="shared" si="7"/>
        <v>-0.16696456458876963</v>
      </c>
    </row>
    <row r="28" spans="1:25" ht="19.5" customHeight="1">
      <c r="A28" s="222" t="s">
        <v>378</v>
      </c>
      <c r="B28" s="219">
        <v>438.93</v>
      </c>
      <c r="C28" s="217">
        <v>135</v>
      </c>
      <c r="D28" s="218">
        <v>0</v>
      </c>
      <c r="E28" s="217">
        <v>0</v>
      </c>
      <c r="F28" s="218">
        <f t="shared" si="0"/>
        <v>573.9300000000001</v>
      </c>
      <c r="G28" s="220">
        <f t="shared" si="1"/>
        <v>0.011843831794186882</v>
      </c>
      <c r="H28" s="219">
        <v>1087.594</v>
      </c>
      <c r="I28" s="217">
        <v>121.985</v>
      </c>
      <c r="J28" s="218"/>
      <c r="K28" s="217"/>
      <c r="L28" s="218">
        <f t="shared" si="2"/>
        <v>1209.579</v>
      </c>
      <c r="M28" s="221">
        <f t="shared" si="8"/>
        <v>-0.5255125957047865</v>
      </c>
      <c r="N28" s="219">
        <v>6195.509</v>
      </c>
      <c r="O28" s="217">
        <v>1142.6399999999999</v>
      </c>
      <c r="P28" s="218">
        <v>610.775</v>
      </c>
      <c r="Q28" s="217">
        <v>5.879</v>
      </c>
      <c r="R28" s="218">
        <f t="shared" si="4"/>
        <v>7954.802999999999</v>
      </c>
      <c r="S28" s="220">
        <f t="shared" si="5"/>
        <v>0.018204085738767434</v>
      </c>
      <c r="T28" s="219">
        <v>6053.259</v>
      </c>
      <c r="U28" s="217">
        <v>3449.148</v>
      </c>
      <c r="V28" s="218">
        <v>184.829</v>
      </c>
      <c r="W28" s="217">
        <v>8.03</v>
      </c>
      <c r="X28" s="201">
        <f t="shared" si="6"/>
        <v>9695.266</v>
      </c>
      <c r="Y28" s="216">
        <f t="shared" si="7"/>
        <v>-0.1795167868524702</v>
      </c>
    </row>
    <row r="29" spans="1:25" ht="19.5" customHeight="1">
      <c r="A29" s="222" t="s">
        <v>359</v>
      </c>
      <c r="B29" s="219">
        <v>85.84899999999999</v>
      </c>
      <c r="C29" s="217">
        <v>284.63</v>
      </c>
      <c r="D29" s="218">
        <v>0</v>
      </c>
      <c r="E29" s="217">
        <v>0</v>
      </c>
      <c r="F29" s="218">
        <f>SUM(B29:E29)</f>
        <v>370.479</v>
      </c>
      <c r="G29" s="220">
        <f>F29/$F$9</f>
        <v>0.007645341695465581</v>
      </c>
      <c r="H29" s="219">
        <v>159.488</v>
      </c>
      <c r="I29" s="217">
        <v>308.276</v>
      </c>
      <c r="J29" s="218"/>
      <c r="K29" s="217"/>
      <c r="L29" s="218">
        <f>SUM(H29:K29)</f>
        <v>467.764</v>
      </c>
      <c r="M29" s="221">
        <f>IF(ISERROR(F29/L29-1),"         /0",(F29/L29-1))</f>
        <v>-0.20797880982717787</v>
      </c>
      <c r="N29" s="219">
        <v>1014.6769999999997</v>
      </c>
      <c r="O29" s="217">
        <v>2505.612</v>
      </c>
      <c r="P29" s="218"/>
      <c r="Q29" s="217"/>
      <c r="R29" s="218">
        <f>SUM(N29:Q29)</f>
        <v>3520.2889999999998</v>
      </c>
      <c r="S29" s="220">
        <f>R29/$R$9</f>
        <v>0.00805596854896845</v>
      </c>
      <c r="T29" s="219">
        <v>1174.258</v>
      </c>
      <c r="U29" s="217">
        <v>2561.744</v>
      </c>
      <c r="V29" s="218"/>
      <c r="W29" s="217"/>
      <c r="X29" s="201">
        <f>SUM(T29:W29)</f>
        <v>3736.0020000000004</v>
      </c>
      <c r="Y29" s="216">
        <f>IF(ISERROR(R29/X29-1),"         /0",IF(R29/X29&gt;5,"  *  ",(R29/X29-1)))</f>
        <v>-0.05773899478640554</v>
      </c>
    </row>
    <row r="30" spans="1:25" ht="19.5" customHeight="1">
      <c r="A30" s="222" t="s">
        <v>358</v>
      </c>
      <c r="B30" s="219">
        <v>348.027</v>
      </c>
      <c r="C30" s="217">
        <v>0</v>
      </c>
      <c r="D30" s="218">
        <v>0</v>
      </c>
      <c r="E30" s="217">
        <v>0</v>
      </c>
      <c r="F30" s="218">
        <f t="shared" si="0"/>
        <v>348.027</v>
      </c>
      <c r="G30" s="220">
        <f t="shared" si="1"/>
        <v>0.007182013917786972</v>
      </c>
      <c r="H30" s="219">
        <v>306.945</v>
      </c>
      <c r="I30" s="217">
        <v>0</v>
      </c>
      <c r="J30" s="218"/>
      <c r="K30" s="217"/>
      <c r="L30" s="218">
        <f t="shared" si="2"/>
        <v>306.945</v>
      </c>
      <c r="M30" s="221">
        <f t="shared" si="8"/>
        <v>0.13384156770756972</v>
      </c>
      <c r="N30" s="219">
        <v>3527.1129999999994</v>
      </c>
      <c r="O30" s="217">
        <v>0</v>
      </c>
      <c r="P30" s="218">
        <v>0</v>
      </c>
      <c r="Q30" s="217">
        <v>0</v>
      </c>
      <c r="R30" s="218">
        <f t="shared" si="4"/>
        <v>3527.1129999999994</v>
      </c>
      <c r="S30" s="220">
        <f t="shared" si="5"/>
        <v>0.00807158486040713</v>
      </c>
      <c r="T30" s="219">
        <v>2943.394</v>
      </c>
      <c r="U30" s="217">
        <v>0</v>
      </c>
      <c r="V30" s="218"/>
      <c r="W30" s="217"/>
      <c r="X30" s="201">
        <f t="shared" si="6"/>
        <v>2943.394</v>
      </c>
      <c r="Y30" s="216">
        <f t="shared" si="7"/>
        <v>0.19831493846899173</v>
      </c>
    </row>
    <row r="31" spans="1:25" ht="19.5" customHeight="1">
      <c r="A31" s="222" t="s">
        <v>360</v>
      </c>
      <c r="B31" s="219">
        <v>20.504</v>
      </c>
      <c r="C31" s="217">
        <v>234.78799999999998</v>
      </c>
      <c r="D31" s="218">
        <v>0</v>
      </c>
      <c r="E31" s="217">
        <v>0</v>
      </c>
      <c r="F31" s="218">
        <f t="shared" si="0"/>
        <v>255.29199999999997</v>
      </c>
      <c r="G31" s="220">
        <f t="shared" si="1"/>
        <v>0.005268300152286092</v>
      </c>
      <c r="H31" s="219">
        <v>17.475</v>
      </c>
      <c r="I31" s="217">
        <v>152.602</v>
      </c>
      <c r="J31" s="218"/>
      <c r="K31" s="217">
        <v>0.1</v>
      </c>
      <c r="L31" s="218">
        <f t="shared" si="2"/>
        <v>170.177</v>
      </c>
      <c r="M31" s="221">
        <f t="shared" si="8"/>
        <v>0.5001557202207112</v>
      </c>
      <c r="N31" s="219">
        <v>113.30499999999999</v>
      </c>
      <c r="O31" s="217">
        <v>1895.547</v>
      </c>
      <c r="P31" s="218"/>
      <c r="Q31" s="217">
        <v>0.3</v>
      </c>
      <c r="R31" s="218">
        <f t="shared" si="4"/>
        <v>2009.152</v>
      </c>
      <c r="S31" s="220">
        <f t="shared" si="5"/>
        <v>0.004597822883887392</v>
      </c>
      <c r="T31" s="219">
        <v>155.81499999999997</v>
      </c>
      <c r="U31" s="217">
        <v>1855.691</v>
      </c>
      <c r="V31" s="218"/>
      <c r="W31" s="217">
        <v>0.1</v>
      </c>
      <c r="X31" s="201">
        <f t="shared" si="6"/>
        <v>2011.606</v>
      </c>
      <c r="Y31" s="216">
        <f t="shared" si="7"/>
        <v>-0.0012199207995998718</v>
      </c>
    </row>
    <row r="32" spans="1:25" ht="19.5" customHeight="1">
      <c r="A32" s="222" t="s">
        <v>363</v>
      </c>
      <c r="B32" s="219">
        <v>12.419</v>
      </c>
      <c r="C32" s="217">
        <v>29.791</v>
      </c>
      <c r="D32" s="218">
        <v>0</v>
      </c>
      <c r="E32" s="217">
        <v>0</v>
      </c>
      <c r="F32" s="218">
        <f t="shared" si="0"/>
        <v>42.21</v>
      </c>
      <c r="G32" s="220">
        <f t="shared" si="1"/>
        <v>0.0008710611747645675</v>
      </c>
      <c r="H32" s="219">
        <v>8.812</v>
      </c>
      <c r="I32" s="217">
        <v>64.032</v>
      </c>
      <c r="J32" s="218"/>
      <c r="K32" s="217"/>
      <c r="L32" s="218">
        <f t="shared" si="2"/>
        <v>72.844</v>
      </c>
      <c r="M32" s="221">
        <f t="shared" si="8"/>
        <v>-0.4205425292405688</v>
      </c>
      <c r="N32" s="219">
        <v>137.637</v>
      </c>
      <c r="O32" s="217">
        <v>325.298</v>
      </c>
      <c r="P32" s="218"/>
      <c r="Q32" s="217"/>
      <c r="R32" s="218">
        <f t="shared" si="4"/>
        <v>462.935</v>
      </c>
      <c r="S32" s="220">
        <f t="shared" si="5"/>
        <v>0.0010593987596520373</v>
      </c>
      <c r="T32" s="219">
        <v>22.226999999999997</v>
      </c>
      <c r="U32" s="217">
        <v>150.756</v>
      </c>
      <c r="V32" s="218">
        <v>0.024</v>
      </c>
      <c r="W32" s="217">
        <v>0.023</v>
      </c>
      <c r="X32" s="201">
        <f t="shared" si="6"/>
        <v>173.03</v>
      </c>
      <c r="Y32" s="216">
        <f t="shared" si="7"/>
        <v>1.6754609027336298</v>
      </c>
    </row>
    <row r="33" spans="1:25" ht="19.5" customHeight="1" thickBot="1">
      <c r="A33" s="222" t="s">
        <v>53</v>
      </c>
      <c r="B33" s="219">
        <v>10.455</v>
      </c>
      <c r="C33" s="217">
        <v>0</v>
      </c>
      <c r="D33" s="218">
        <v>0</v>
      </c>
      <c r="E33" s="217">
        <v>0</v>
      </c>
      <c r="F33" s="218">
        <f t="shared" si="0"/>
        <v>10.455</v>
      </c>
      <c r="G33" s="220">
        <f t="shared" si="1"/>
        <v>0.00021575324762292236</v>
      </c>
      <c r="H33" s="219">
        <v>9.907</v>
      </c>
      <c r="I33" s="217">
        <v>0</v>
      </c>
      <c r="J33" s="218"/>
      <c r="K33" s="217"/>
      <c r="L33" s="218">
        <f t="shared" si="2"/>
        <v>9.907</v>
      </c>
      <c r="M33" s="221">
        <f t="shared" si="8"/>
        <v>0.05531442414454424</v>
      </c>
      <c r="N33" s="219">
        <v>87.914</v>
      </c>
      <c r="O33" s="217">
        <v>0</v>
      </c>
      <c r="P33" s="218"/>
      <c r="Q33" s="217"/>
      <c r="R33" s="218">
        <f t="shared" si="4"/>
        <v>87.914</v>
      </c>
      <c r="S33" s="220">
        <f t="shared" si="5"/>
        <v>0.00020118587394785272</v>
      </c>
      <c r="T33" s="219">
        <v>64.756</v>
      </c>
      <c r="U33" s="217">
        <v>0</v>
      </c>
      <c r="V33" s="218"/>
      <c r="W33" s="217"/>
      <c r="X33" s="201">
        <f t="shared" si="6"/>
        <v>64.756</v>
      </c>
      <c r="Y33" s="216">
        <f t="shared" si="7"/>
        <v>0.3576193711779603</v>
      </c>
    </row>
    <row r="34" spans="1:25" s="255" customFormat="1" ht="19.5" customHeight="1">
      <c r="A34" s="264" t="s">
        <v>55</v>
      </c>
      <c r="B34" s="261">
        <f>SUM(B35:B41)</f>
        <v>2870.164</v>
      </c>
      <c r="C34" s="260">
        <f>SUM(C35:C41)</f>
        <v>2009.974</v>
      </c>
      <c r="D34" s="259">
        <f>SUM(D35:D41)</f>
        <v>0.04</v>
      </c>
      <c r="E34" s="260">
        <f>SUM(E35:E41)</f>
        <v>206.968</v>
      </c>
      <c r="F34" s="259">
        <f t="shared" si="0"/>
        <v>5087.146</v>
      </c>
      <c r="G34" s="262">
        <f t="shared" si="1"/>
        <v>0.1049802267462419</v>
      </c>
      <c r="H34" s="261">
        <f>SUM(H35:H41)</f>
        <v>2422.5310000000004</v>
      </c>
      <c r="I34" s="260">
        <f>SUM(I35:I41)</f>
        <v>2286.3489999999997</v>
      </c>
      <c r="J34" s="259">
        <f>SUM(J35:J41)</f>
        <v>0</v>
      </c>
      <c r="K34" s="260">
        <f>SUM(K35:K41)</f>
        <v>55.968</v>
      </c>
      <c r="L34" s="259">
        <f t="shared" si="2"/>
        <v>4764.848</v>
      </c>
      <c r="M34" s="263">
        <f t="shared" si="8"/>
        <v>0.06764077259127665</v>
      </c>
      <c r="N34" s="261">
        <f>SUM(N35:N41)</f>
        <v>24577.593999999997</v>
      </c>
      <c r="O34" s="260">
        <f>SUM(O35:O41)</f>
        <v>18030.169</v>
      </c>
      <c r="P34" s="259">
        <f>SUM(P35:P41)</f>
        <v>605.2729999999999</v>
      </c>
      <c r="Q34" s="260">
        <f>SUM(Q35:Q41)</f>
        <v>1121.304</v>
      </c>
      <c r="R34" s="259">
        <f t="shared" si="4"/>
        <v>44334.34</v>
      </c>
      <c r="S34" s="262">
        <f t="shared" si="5"/>
        <v>0.10145645675092982</v>
      </c>
      <c r="T34" s="261">
        <f>SUM(T35:T41)</f>
        <v>21578.556</v>
      </c>
      <c r="U34" s="260">
        <f>SUM(U35:U41)</f>
        <v>15903.869000000002</v>
      </c>
      <c r="V34" s="259">
        <f>SUM(V35:V41)</f>
        <v>273.7370000000001</v>
      </c>
      <c r="W34" s="260">
        <f>SUM(W35:W41)</f>
        <v>1408.286</v>
      </c>
      <c r="X34" s="259">
        <f t="shared" si="6"/>
        <v>39164.448000000004</v>
      </c>
      <c r="Y34" s="256">
        <f t="shared" si="7"/>
        <v>0.13200472019929888</v>
      </c>
    </row>
    <row r="35" spans="1:25" s="192" customFormat="1" ht="19.5" customHeight="1">
      <c r="A35" s="207" t="s">
        <v>364</v>
      </c>
      <c r="B35" s="205">
        <v>2016.783</v>
      </c>
      <c r="C35" s="202">
        <v>1342.725</v>
      </c>
      <c r="D35" s="201">
        <v>0</v>
      </c>
      <c r="E35" s="202">
        <v>179.834</v>
      </c>
      <c r="F35" s="201">
        <f t="shared" si="0"/>
        <v>3539.3419999999996</v>
      </c>
      <c r="G35" s="204">
        <f t="shared" si="1"/>
        <v>0.07303917082240165</v>
      </c>
      <c r="H35" s="205">
        <v>1540.505</v>
      </c>
      <c r="I35" s="202">
        <v>1549.512</v>
      </c>
      <c r="J35" s="201">
        <v>0</v>
      </c>
      <c r="K35" s="202">
        <v>0</v>
      </c>
      <c r="L35" s="201">
        <f t="shared" si="2"/>
        <v>3090.017</v>
      </c>
      <c r="M35" s="206">
        <f t="shared" si="8"/>
        <v>0.1454118213589115</v>
      </c>
      <c r="N35" s="205">
        <v>15888.356999999998</v>
      </c>
      <c r="O35" s="202">
        <v>12731.772999999997</v>
      </c>
      <c r="P35" s="201">
        <v>602.2849999999999</v>
      </c>
      <c r="Q35" s="202">
        <v>998.2340000000002</v>
      </c>
      <c r="R35" s="201">
        <f t="shared" si="4"/>
        <v>30220.648999999998</v>
      </c>
      <c r="S35" s="204">
        <f t="shared" si="5"/>
        <v>0.06915812817453762</v>
      </c>
      <c r="T35" s="203">
        <v>11898.765000000001</v>
      </c>
      <c r="U35" s="202">
        <v>9544.076000000005</v>
      </c>
      <c r="V35" s="201">
        <v>261.262</v>
      </c>
      <c r="W35" s="202">
        <v>1208.8159999999998</v>
      </c>
      <c r="X35" s="201">
        <f t="shared" si="6"/>
        <v>22912.919000000005</v>
      </c>
      <c r="Y35" s="200">
        <f t="shared" si="7"/>
        <v>0.31893492051361894</v>
      </c>
    </row>
    <row r="36" spans="1:25" s="192" customFormat="1" ht="19.5" customHeight="1">
      <c r="A36" s="207" t="s">
        <v>365</v>
      </c>
      <c r="B36" s="205">
        <v>615.7410000000001</v>
      </c>
      <c r="C36" s="202">
        <v>580.285</v>
      </c>
      <c r="D36" s="201">
        <v>0</v>
      </c>
      <c r="E36" s="202">
        <v>0.41</v>
      </c>
      <c r="F36" s="201">
        <f>SUM(B36:E36)</f>
        <v>1196.4360000000001</v>
      </c>
      <c r="G36" s="204">
        <f>F36/$F$9</f>
        <v>0.024690095894115617</v>
      </c>
      <c r="H36" s="205">
        <v>658.979</v>
      </c>
      <c r="I36" s="202">
        <v>631.835</v>
      </c>
      <c r="J36" s="201"/>
      <c r="K36" s="202"/>
      <c r="L36" s="201">
        <f>SUM(H36:K36)</f>
        <v>1290.814</v>
      </c>
      <c r="M36" s="206">
        <f>IF(ISERROR(F36/L36-1),"         /0",(F36/L36-1))</f>
        <v>-0.0731151041125987</v>
      </c>
      <c r="N36" s="205">
        <v>6497.344999999999</v>
      </c>
      <c r="O36" s="202">
        <v>4525.436000000001</v>
      </c>
      <c r="P36" s="201">
        <v>0.45</v>
      </c>
      <c r="Q36" s="202">
        <v>0.86</v>
      </c>
      <c r="R36" s="201">
        <f>SUM(N36:Q36)</f>
        <v>11024.091</v>
      </c>
      <c r="S36" s="204">
        <f>R36/$R$9</f>
        <v>0.025227965765585204</v>
      </c>
      <c r="T36" s="203">
        <v>7716.959999999998</v>
      </c>
      <c r="U36" s="202">
        <v>5519.4</v>
      </c>
      <c r="V36" s="201">
        <v>1.896</v>
      </c>
      <c r="W36" s="202">
        <v>0</v>
      </c>
      <c r="X36" s="201">
        <f>SUM(T36:W36)</f>
        <v>13238.255999999998</v>
      </c>
      <c r="Y36" s="200">
        <f>IF(ISERROR(R36/X36-1),"         /0",IF(R36/X36&gt;5,"  *  ",(R36/X36-1)))</f>
        <v>-0.16725503721940393</v>
      </c>
    </row>
    <row r="37" spans="1:25" s="192" customFormat="1" ht="19.5" customHeight="1">
      <c r="A37" s="207" t="s">
        <v>368</v>
      </c>
      <c r="B37" s="205">
        <v>109.667</v>
      </c>
      <c r="C37" s="202">
        <v>34.534</v>
      </c>
      <c r="D37" s="201">
        <v>0</v>
      </c>
      <c r="E37" s="202">
        <v>0</v>
      </c>
      <c r="F37" s="201">
        <f>SUM(B37:E37)</f>
        <v>144.201</v>
      </c>
      <c r="G37" s="204">
        <f>F37/$F$9</f>
        <v>0.0029757851803417527</v>
      </c>
      <c r="H37" s="205">
        <v>90.11000000000001</v>
      </c>
      <c r="I37" s="202">
        <v>51.544000000000004</v>
      </c>
      <c r="J37" s="201"/>
      <c r="K37" s="202">
        <v>55.968</v>
      </c>
      <c r="L37" s="201">
        <f>SUM(H37:K37)</f>
        <v>197.622</v>
      </c>
      <c r="M37" s="206">
        <f>IF(ISERROR(F37/L37-1),"         /0",(F37/L37-1))</f>
        <v>-0.2703190940279929</v>
      </c>
      <c r="N37" s="205">
        <v>913.8529999999998</v>
      </c>
      <c r="O37" s="202">
        <v>350.6460000000001</v>
      </c>
      <c r="P37" s="201">
        <v>0.224</v>
      </c>
      <c r="Q37" s="202">
        <v>32.337999999999994</v>
      </c>
      <c r="R37" s="201">
        <f>SUM(N37:Q37)</f>
        <v>1297.0609999999997</v>
      </c>
      <c r="S37" s="204">
        <f>R37/$R$9</f>
        <v>0.0029682456815601126</v>
      </c>
      <c r="T37" s="203">
        <v>784.8640000000001</v>
      </c>
      <c r="U37" s="202">
        <v>370.318</v>
      </c>
      <c r="V37" s="201">
        <v>1.249</v>
      </c>
      <c r="W37" s="202">
        <v>57.38</v>
      </c>
      <c r="X37" s="201">
        <f>SUM(T37:W37)</f>
        <v>1213.8110000000004</v>
      </c>
      <c r="Y37" s="200">
        <f>IF(ISERROR(R37/X37-1),"         /0",IF(R37/X37&gt;5,"  *  ",(R37/X37-1)))</f>
        <v>0.0685856364788251</v>
      </c>
    </row>
    <row r="38" spans="1:25" s="192" customFormat="1" ht="19.5" customHeight="1">
      <c r="A38" s="207" t="s">
        <v>367</v>
      </c>
      <c r="B38" s="205">
        <v>56.116</v>
      </c>
      <c r="C38" s="202">
        <v>27.756</v>
      </c>
      <c r="D38" s="201">
        <v>0</v>
      </c>
      <c r="E38" s="202">
        <v>0</v>
      </c>
      <c r="F38" s="201">
        <f>SUM(B38:E38)</f>
        <v>83.872</v>
      </c>
      <c r="G38" s="204">
        <f>F38/$F$9</f>
        <v>0.001730813618807245</v>
      </c>
      <c r="H38" s="205">
        <v>78.94999999999999</v>
      </c>
      <c r="I38" s="202">
        <v>39.063</v>
      </c>
      <c r="J38" s="201">
        <v>0</v>
      </c>
      <c r="K38" s="202"/>
      <c r="L38" s="201">
        <f>SUM(H38:K38)</f>
        <v>118.01299999999999</v>
      </c>
      <c r="M38" s="206">
        <f>IF(ISERROR(F38/L38-1),"         /0",(F38/L38-1))</f>
        <v>-0.28929863659088395</v>
      </c>
      <c r="N38" s="205">
        <v>502.65</v>
      </c>
      <c r="O38" s="202">
        <v>251.901</v>
      </c>
      <c r="P38" s="201">
        <v>0.3</v>
      </c>
      <c r="Q38" s="202">
        <v>0.3</v>
      </c>
      <c r="R38" s="201">
        <f>SUM(N38:Q38)</f>
        <v>755.1509999999998</v>
      </c>
      <c r="S38" s="204">
        <f>R38/$R$9</f>
        <v>0.0017281174090314955</v>
      </c>
      <c r="T38" s="203">
        <v>447.301</v>
      </c>
      <c r="U38" s="202">
        <v>349.68</v>
      </c>
      <c r="V38" s="201">
        <v>2.9029999999999996</v>
      </c>
      <c r="W38" s="202">
        <v>4.268</v>
      </c>
      <c r="X38" s="201">
        <f>SUM(T38:W38)</f>
        <v>804.152</v>
      </c>
      <c r="Y38" s="200">
        <f>IF(ISERROR(R38/X38-1),"         /0",IF(R38/X38&gt;5,"  *  ",(R38/X38-1)))</f>
        <v>-0.060934997363682686</v>
      </c>
    </row>
    <row r="39" spans="1:25" s="192" customFormat="1" ht="19.5" customHeight="1">
      <c r="A39" s="207" t="s">
        <v>369</v>
      </c>
      <c r="B39" s="205">
        <v>23.693</v>
      </c>
      <c r="C39" s="202">
        <v>22.090999999999998</v>
      </c>
      <c r="D39" s="201">
        <v>0</v>
      </c>
      <c r="E39" s="202">
        <v>26.594</v>
      </c>
      <c r="F39" s="201">
        <f>SUM(B39:E39)</f>
        <v>72.378</v>
      </c>
      <c r="G39" s="204">
        <f>F39/$F$9</f>
        <v>0.0014936191828265782</v>
      </c>
      <c r="H39" s="205">
        <v>14.521</v>
      </c>
      <c r="I39" s="202">
        <v>4.284</v>
      </c>
      <c r="J39" s="201"/>
      <c r="K39" s="202"/>
      <c r="L39" s="201">
        <f>SUM(H39:K39)</f>
        <v>18.805</v>
      </c>
      <c r="M39" s="206">
        <f>IF(ISERROR(F39/L39-1),"         /0",(F39/L39-1))</f>
        <v>2.848869981387929</v>
      </c>
      <c r="N39" s="205">
        <v>256.801</v>
      </c>
      <c r="O39" s="202">
        <v>88.96300000000001</v>
      </c>
      <c r="P39" s="201">
        <v>0</v>
      </c>
      <c r="Q39" s="202">
        <v>26.619</v>
      </c>
      <c r="R39" s="201">
        <f>SUM(N39:Q39)</f>
        <v>372.38300000000004</v>
      </c>
      <c r="S39" s="204">
        <f>R39/$R$9</f>
        <v>0.0008521759821908143</v>
      </c>
      <c r="T39" s="203">
        <v>119.20199999999998</v>
      </c>
      <c r="U39" s="202">
        <v>29.343999999999998</v>
      </c>
      <c r="V39" s="201"/>
      <c r="W39" s="202">
        <v>37.544</v>
      </c>
      <c r="X39" s="201">
        <f>SUM(T39:W39)</f>
        <v>186.08999999999997</v>
      </c>
      <c r="Y39" s="200">
        <f>IF(ISERROR(R39/X39-1),"         /0",IF(R39/X39&gt;5,"  *  ",(R39/X39-1)))</f>
        <v>1.0010908700091359</v>
      </c>
    </row>
    <row r="40" spans="1:25" s="192" customFormat="1" ht="19.5" customHeight="1">
      <c r="A40" s="207" t="s">
        <v>366</v>
      </c>
      <c r="B40" s="205">
        <v>43.964999999999996</v>
      </c>
      <c r="C40" s="202">
        <v>2.583</v>
      </c>
      <c r="D40" s="201">
        <v>0</v>
      </c>
      <c r="E40" s="202">
        <v>0</v>
      </c>
      <c r="F40" s="201">
        <f>SUM(B40:E40)</f>
        <v>46.547999999999995</v>
      </c>
      <c r="G40" s="204">
        <f>F40/$F$9</f>
        <v>0.0009605817475228875</v>
      </c>
      <c r="H40" s="205">
        <v>23.92</v>
      </c>
      <c r="I40" s="202">
        <v>9.151</v>
      </c>
      <c r="J40" s="201">
        <v>0</v>
      </c>
      <c r="K40" s="202">
        <v>0</v>
      </c>
      <c r="L40" s="201">
        <f>SUM(H40:K40)</f>
        <v>33.071</v>
      </c>
      <c r="M40" s="206">
        <f>IF(ISERROR(F40/L40-1),"         /0",(F40/L40-1))</f>
        <v>0.40751716004959015</v>
      </c>
      <c r="N40" s="205">
        <v>432.101</v>
      </c>
      <c r="O40" s="202">
        <v>45.817</v>
      </c>
      <c r="P40" s="201">
        <v>0.25</v>
      </c>
      <c r="Q40" s="202">
        <v>0.4</v>
      </c>
      <c r="R40" s="201">
        <f>SUM(N40:Q40)</f>
        <v>478.568</v>
      </c>
      <c r="S40" s="204">
        <f>R40/$R$9</f>
        <v>0.0010951739350214525</v>
      </c>
      <c r="T40" s="203">
        <v>336.662</v>
      </c>
      <c r="U40" s="202">
        <v>89.00099999999999</v>
      </c>
      <c r="V40" s="201">
        <v>0</v>
      </c>
      <c r="W40" s="202">
        <v>0.16</v>
      </c>
      <c r="X40" s="201">
        <f>SUM(T40:W40)</f>
        <v>425.823</v>
      </c>
      <c r="Y40" s="200">
        <f>IF(ISERROR(R40/X40-1),"         /0",IF(R40/X40&gt;5,"  *  ",(R40/X40-1)))</f>
        <v>0.12386601944939568</v>
      </c>
    </row>
    <row r="41" spans="1:25" s="192" customFormat="1" ht="19.5" customHeight="1" thickBot="1">
      <c r="A41" s="207" t="s">
        <v>53</v>
      </c>
      <c r="B41" s="205">
        <v>4.199</v>
      </c>
      <c r="C41" s="202">
        <v>0</v>
      </c>
      <c r="D41" s="201">
        <v>0.04</v>
      </c>
      <c r="E41" s="202">
        <v>0.13</v>
      </c>
      <c r="F41" s="201">
        <f>SUM(B41:E41)</f>
        <v>4.369</v>
      </c>
      <c r="G41" s="204">
        <f>F41/$F$9</f>
        <v>9.01603002261643E-05</v>
      </c>
      <c r="H41" s="205">
        <v>15.546</v>
      </c>
      <c r="I41" s="202">
        <v>0.96</v>
      </c>
      <c r="J41" s="201">
        <v>0</v>
      </c>
      <c r="K41" s="202">
        <v>0</v>
      </c>
      <c r="L41" s="201">
        <f>SUM(H41:K41)</f>
        <v>16.506</v>
      </c>
      <c r="M41" s="206">
        <f>IF(ISERROR(F41/L41-1),"         /0",(F41/L41-1))</f>
        <v>-0.7353083727129529</v>
      </c>
      <c r="N41" s="205">
        <v>86.48700000000001</v>
      </c>
      <c r="O41" s="202">
        <v>35.633</v>
      </c>
      <c r="P41" s="201">
        <v>1.764</v>
      </c>
      <c r="Q41" s="202">
        <v>62.553</v>
      </c>
      <c r="R41" s="201">
        <f>SUM(N41:Q41)</f>
        <v>186.437</v>
      </c>
      <c r="S41" s="204">
        <f>R41/$R$9</f>
        <v>0.0004266498030031146</v>
      </c>
      <c r="T41" s="203">
        <v>274.802</v>
      </c>
      <c r="U41" s="202">
        <v>2.05</v>
      </c>
      <c r="V41" s="201">
        <v>6.4270000000000005</v>
      </c>
      <c r="W41" s="202">
        <v>100.118</v>
      </c>
      <c r="X41" s="201">
        <f>SUM(T41:W41)</f>
        <v>383.39700000000005</v>
      </c>
      <c r="Y41" s="200">
        <f>IF(ISERROR(R41/X41-1),"         /0",IF(R41/X41&gt;5,"  *  ",(R41/X41-1)))</f>
        <v>-0.5137233729006747</v>
      </c>
    </row>
    <row r="42" spans="1:25" s="255" customFormat="1" ht="19.5" customHeight="1">
      <c r="A42" s="264" t="s">
        <v>54</v>
      </c>
      <c r="B42" s="261">
        <f>SUM(B43:B45)</f>
        <v>340.979</v>
      </c>
      <c r="C42" s="260">
        <f>SUM(C43:C45)</f>
        <v>73.519</v>
      </c>
      <c r="D42" s="259">
        <f>SUM(D43:D45)</f>
        <v>0.05</v>
      </c>
      <c r="E42" s="260">
        <f>SUM(E43:E45)</f>
        <v>0</v>
      </c>
      <c r="F42" s="259">
        <f t="shared" si="0"/>
        <v>414.548</v>
      </c>
      <c r="G42" s="262">
        <f t="shared" si="1"/>
        <v>0.008554765881930868</v>
      </c>
      <c r="H42" s="261">
        <f>SUM(H43:H45)</f>
        <v>343.837</v>
      </c>
      <c r="I42" s="260">
        <f>SUM(I43:I45)</f>
        <v>136.328</v>
      </c>
      <c r="J42" s="259">
        <f>SUM(J43:J45)</f>
        <v>0</v>
      </c>
      <c r="K42" s="260">
        <f>SUM(K43:K45)</f>
        <v>0</v>
      </c>
      <c r="L42" s="259">
        <f t="shared" si="2"/>
        <v>480.16499999999996</v>
      </c>
      <c r="M42" s="263">
        <f t="shared" si="8"/>
        <v>-0.13665510813991022</v>
      </c>
      <c r="N42" s="261">
        <f>SUM(N43:N45)</f>
        <v>2601.519</v>
      </c>
      <c r="O42" s="260">
        <f>SUM(O43:O45)</f>
        <v>569.614</v>
      </c>
      <c r="P42" s="259">
        <f>SUM(P43:P45)</f>
        <v>88.472</v>
      </c>
      <c r="Q42" s="260">
        <f>SUM(Q43:Q45)</f>
        <v>138.134</v>
      </c>
      <c r="R42" s="259">
        <f t="shared" si="4"/>
        <v>3397.739</v>
      </c>
      <c r="S42" s="262">
        <f t="shared" si="5"/>
        <v>0.007775520283023217</v>
      </c>
      <c r="T42" s="261">
        <f>SUM(T43:T45)</f>
        <v>3737.0489999999995</v>
      </c>
      <c r="U42" s="260">
        <f>SUM(U43:U45)</f>
        <v>1580.161</v>
      </c>
      <c r="V42" s="259">
        <f>SUM(V43:V45)</f>
        <v>1.1829999999999998</v>
      </c>
      <c r="W42" s="260">
        <f>SUM(W43:W45)</f>
        <v>490.691</v>
      </c>
      <c r="X42" s="259">
        <f t="shared" si="6"/>
        <v>5809.083999999999</v>
      </c>
      <c r="Y42" s="256">
        <f t="shared" si="7"/>
        <v>-0.41509900700351365</v>
      </c>
    </row>
    <row r="43" spans="1:25" ht="19.5" customHeight="1">
      <c r="A43" s="207" t="s">
        <v>372</v>
      </c>
      <c r="B43" s="205">
        <v>317.78</v>
      </c>
      <c r="C43" s="202">
        <v>24.11</v>
      </c>
      <c r="D43" s="201">
        <v>0</v>
      </c>
      <c r="E43" s="202">
        <v>0</v>
      </c>
      <c r="F43" s="201">
        <f t="shared" si="0"/>
        <v>341.89</v>
      </c>
      <c r="G43" s="204">
        <f t="shared" si="1"/>
        <v>0.007055368515523761</v>
      </c>
      <c r="H43" s="205">
        <v>227.882</v>
      </c>
      <c r="I43" s="202">
        <v>20.214</v>
      </c>
      <c r="J43" s="201">
        <v>0</v>
      </c>
      <c r="K43" s="202">
        <v>0</v>
      </c>
      <c r="L43" s="201">
        <f t="shared" si="2"/>
        <v>248.096</v>
      </c>
      <c r="M43" s="206">
        <f t="shared" si="8"/>
        <v>0.37805526892815666</v>
      </c>
      <c r="N43" s="205">
        <v>2076.378</v>
      </c>
      <c r="O43" s="202">
        <v>120.24499999999998</v>
      </c>
      <c r="P43" s="201">
        <v>1.3499999999999999</v>
      </c>
      <c r="Q43" s="202">
        <v>1.2000000000000002</v>
      </c>
      <c r="R43" s="201">
        <f t="shared" si="4"/>
        <v>2199.173</v>
      </c>
      <c r="S43" s="204">
        <f t="shared" si="5"/>
        <v>0.005032674454211173</v>
      </c>
      <c r="T43" s="203">
        <v>2834.7859999999996</v>
      </c>
      <c r="U43" s="202">
        <v>472.838</v>
      </c>
      <c r="V43" s="201">
        <v>0.59</v>
      </c>
      <c r="W43" s="202">
        <v>33.462</v>
      </c>
      <c r="X43" s="201">
        <f t="shared" si="6"/>
        <v>3341.676</v>
      </c>
      <c r="Y43" s="200">
        <f t="shared" si="7"/>
        <v>-0.34189520468172263</v>
      </c>
    </row>
    <row r="44" spans="1:25" ht="19.5" customHeight="1">
      <c r="A44" s="207" t="s">
        <v>373</v>
      </c>
      <c r="B44" s="205">
        <v>23.198999999999998</v>
      </c>
      <c r="C44" s="202">
        <v>49.409</v>
      </c>
      <c r="D44" s="201">
        <v>0</v>
      </c>
      <c r="E44" s="202">
        <v>0</v>
      </c>
      <c r="F44" s="201">
        <f>SUM(B44:E44)</f>
        <v>72.608</v>
      </c>
      <c r="G44" s="204">
        <f>F44/$F$9</f>
        <v>0.0014983655479105832</v>
      </c>
      <c r="H44" s="205">
        <v>32.967</v>
      </c>
      <c r="I44" s="202">
        <v>27.938</v>
      </c>
      <c r="J44" s="201">
        <v>0</v>
      </c>
      <c r="K44" s="202"/>
      <c r="L44" s="201">
        <f>SUM(H44:K44)</f>
        <v>60.905</v>
      </c>
      <c r="M44" s="206">
        <f>IF(ISERROR(F44/L44-1),"         /0",(F44/L44-1))</f>
        <v>0.19215171168212786</v>
      </c>
      <c r="N44" s="205">
        <v>281.626</v>
      </c>
      <c r="O44" s="202">
        <v>261.881</v>
      </c>
      <c r="P44" s="201">
        <v>1.7779999999999998</v>
      </c>
      <c r="Q44" s="202">
        <v>1.0190000000000001</v>
      </c>
      <c r="R44" s="201">
        <f>SUM(N44:Q44)</f>
        <v>546.304</v>
      </c>
      <c r="S44" s="204">
        <f>R44/$R$9</f>
        <v>0.0012501836758787874</v>
      </c>
      <c r="T44" s="203">
        <v>327.486</v>
      </c>
      <c r="U44" s="202">
        <v>551.911</v>
      </c>
      <c r="V44" s="201">
        <v>0.593</v>
      </c>
      <c r="W44" s="202">
        <v>0</v>
      </c>
      <c r="X44" s="201">
        <f>SUM(T44:W44)</f>
        <v>879.9899999999999</v>
      </c>
      <c r="Y44" s="200">
        <f>IF(ISERROR(R44/X44-1),"         /0",IF(R44/X44&gt;5,"  *  ",(R44/X44-1)))</f>
        <v>-0.3791929453743792</v>
      </c>
    </row>
    <row r="45" spans="1:25" ht="19.5" customHeight="1" thickBot="1">
      <c r="A45" s="207" t="s">
        <v>53</v>
      </c>
      <c r="B45" s="205">
        <v>0</v>
      </c>
      <c r="C45" s="202">
        <v>0</v>
      </c>
      <c r="D45" s="201">
        <v>0.05</v>
      </c>
      <c r="E45" s="202">
        <v>0</v>
      </c>
      <c r="F45" s="201">
        <f>SUM(B45:E45)</f>
        <v>0.05</v>
      </c>
      <c r="G45" s="204">
        <f>F45/$F$9</f>
        <v>1.0318184965228234E-06</v>
      </c>
      <c r="H45" s="205">
        <v>82.988</v>
      </c>
      <c r="I45" s="202">
        <v>88.176</v>
      </c>
      <c r="J45" s="201"/>
      <c r="K45" s="202"/>
      <c r="L45" s="201">
        <f>SUM(H45:K45)</f>
        <v>171.164</v>
      </c>
      <c r="M45" s="206">
        <f>IF(ISERROR(F45/L45-1),"         /0",(F45/L45-1))</f>
        <v>-0.9997078824986563</v>
      </c>
      <c r="N45" s="205">
        <v>243.51500000000001</v>
      </c>
      <c r="O45" s="202">
        <v>187.48800000000003</v>
      </c>
      <c r="P45" s="201">
        <v>85.344</v>
      </c>
      <c r="Q45" s="202">
        <v>135.915</v>
      </c>
      <c r="R45" s="201">
        <f>SUM(N45:Q45)</f>
        <v>652.262</v>
      </c>
      <c r="S45" s="204">
        <f>R45/$R$9</f>
        <v>0.0014926621529332562</v>
      </c>
      <c r="T45" s="203">
        <v>574.7770000000002</v>
      </c>
      <c r="U45" s="202">
        <v>555.412</v>
      </c>
      <c r="V45" s="201"/>
      <c r="W45" s="202">
        <v>457.229</v>
      </c>
      <c r="X45" s="201">
        <f>SUM(T45:W45)</f>
        <v>1587.4180000000003</v>
      </c>
      <c r="Y45" s="200">
        <f>IF(ISERROR(R45/X45-1),"         /0",IF(R45/X45&gt;5,"  *  ",(R45/X45-1)))</f>
        <v>-0.5891050750337972</v>
      </c>
    </row>
    <row r="46" spans="1:25" s="192" customFormat="1" ht="19.5" customHeight="1" thickBot="1">
      <c r="A46" s="251" t="s">
        <v>53</v>
      </c>
      <c r="B46" s="248">
        <v>41.477999999999994</v>
      </c>
      <c r="C46" s="247">
        <v>0</v>
      </c>
      <c r="D46" s="246">
        <v>0</v>
      </c>
      <c r="E46" s="247">
        <v>0</v>
      </c>
      <c r="F46" s="246">
        <f t="shared" si="0"/>
        <v>41.477999999999994</v>
      </c>
      <c r="G46" s="249">
        <f t="shared" si="1"/>
        <v>0.0008559553519754732</v>
      </c>
      <c r="H46" s="248">
        <v>122.01</v>
      </c>
      <c r="I46" s="247">
        <v>0.020999999999999998</v>
      </c>
      <c r="J46" s="246">
        <v>0.002</v>
      </c>
      <c r="K46" s="247">
        <v>0.002</v>
      </c>
      <c r="L46" s="246">
        <f t="shared" si="2"/>
        <v>122.035</v>
      </c>
      <c r="M46" s="250">
        <f t="shared" si="8"/>
        <v>-0.6601139017494981</v>
      </c>
      <c r="N46" s="248">
        <v>767.2399999999999</v>
      </c>
      <c r="O46" s="247">
        <v>30.582</v>
      </c>
      <c r="P46" s="246">
        <v>0.52</v>
      </c>
      <c r="Q46" s="247">
        <v>0.09</v>
      </c>
      <c r="R46" s="246">
        <f t="shared" si="4"/>
        <v>798.4319999999999</v>
      </c>
      <c r="S46" s="249">
        <f t="shared" si="5"/>
        <v>0.0018271633608746265</v>
      </c>
      <c r="T46" s="248">
        <v>798.8849999999999</v>
      </c>
      <c r="U46" s="247">
        <v>85.98199999999999</v>
      </c>
      <c r="V46" s="246">
        <v>0.692</v>
      </c>
      <c r="W46" s="247">
        <v>65.88100000000001</v>
      </c>
      <c r="X46" s="259">
        <f>SUM(T46:W46)</f>
        <v>951.4399999999998</v>
      </c>
      <c r="Y46" s="243">
        <f t="shared" si="7"/>
        <v>-0.1608172874800302</v>
      </c>
    </row>
    <row r="47" ht="15" thickTop="1">
      <c r="A47" s="111" t="s">
        <v>487</v>
      </c>
    </row>
    <row r="48" ht="14.25">
      <c r="A48" s="111" t="s">
        <v>52</v>
      </c>
    </row>
    <row r="49" ht="14.25">
      <c r="A49" s="118" t="s">
        <v>28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7:Y65536 M47:M65536 Y3 M3">
    <cfRule type="cellIs" priority="6" dxfId="99" operator="lessThan" stopIfTrue="1">
      <formula>0</formula>
    </cfRule>
  </conditionalFormatting>
  <conditionalFormatting sqref="Y10:Y46 M10:M46">
    <cfRule type="cellIs" priority="7" dxfId="99" operator="lessThan" stopIfTrue="1">
      <formula>0</formula>
    </cfRule>
    <cfRule type="cellIs" priority="8" dxfId="101" operator="greaterThanOrEqual" stopIfTrue="1">
      <formula>0</formula>
    </cfRule>
  </conditionalFormatting>
  <conditionalFormatting sqref="M5 Y5 Y7:Y8 M7:M8">
    <cfRule type="cellIs" priority="2" dxfId="99" operator="lessThan" stopIfTrue="1">
      <formula>0</formula>
    </cfRule>
  </conditionalFormatting>
  <conditionalFormatting sqref="Y9 M9">
    <cfRule type="cellIs" priority="3" dxfId="99" operator="lessThan" stopIfTrue="1">
      <formula>0</formula>
    </cfRule>
    <cfRule type="cellIs" priority="4" dxfId="101" operator="greaterThanOrEqual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2:V4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82"/>
  <sheetViews>
    <sheetView showGridLines="0" zoomScale="80" zoomScaleNormal="80" zoomScalePageLayoutView="0" workbookViewId="0" topLeftCell="A61">
      <selection activeCell="A81" sqref="A81"/>
    </sheetView>
  </sheetViews>
  <sheetFormatPr defaultColWidth="8.00390625" defaultRowHeight="15"/>
  <cols>
    <col min="1" max="1" width="24.28125" style="118" customWidth="1"/>
    <col min="2" max="2" width="9.140625" style="118" bestFit="1" customWidth="1"/>
    <col min="3" max="3" width="9.7109375" style="118" bestFit="1" customWidth="1"/>
    <col min="4" max="4" width="8.00390625" style="118" bestFit="1" customWidth="1"/>
    <col min="5" max="5" width="9.7109375" style="118" bestFit="1" customWidth="1"/>
    <col min="6" max="6" width="9.140625" style="118" bestFit="1" customWidth="1"/>
    <col min="7" max="7" width="9.421875" style="118" customWidth="1"/>
    <col min="8" max="8" width="9.28125" style="118" bestFit="1" customWidth="1"/>
    <col min="9" max="9" width="9.7109375" style="118" bestFit="1" customWidth="1"/>
    <col min="10" max="10" width="8.140625" style="118" customWidth="1"/>
    <col min="11" max="11" width="9.00390625" style="118" customWidth="1"/>
    <col min="12" max="12" width="9.140625" style="118" customWidth="1"/>
    <col min="13" max="13" width="10.28125" style="118" bestFit="1" customWidth="1"/>
    <col min="14" max="14" width="9.28125" style="118" bestFit="1" customWidth="1"/>
    <col min="15" max="15" width="10.140625" style="118" customWidth="1"/>
    <col min="16" max="16" width="8.421875" style="118" bestFit="1" customWidth="1"/>
    <col min="17" max="17" width="9.140625" style="118" customWidth="1"/>
    <col min="18" max="19" width="9.8515625" style="118" bestFit="1" customWidth="1"/>
    <col min="20" max="20" width="10.421875" style="118" customWidth="1"/>
    <col min="21" max="21" width="10.28125" style="118" customWidth="1"/>
    <col min="22" max="22" width="8.8515625" style="118" customWidth="1"/>
    <col min="23" max="23" width="10.28125" style="118" customWidth="1"/>
    <col min="24" max="24" width="9.8515625" style="118" bestFit="1" customWidth="1"/>
    <col min="25" max="25" width="8.7109375" style="118" bestFit="1" customWidth="1"/>
    <col min="26" max="16384" width="8.00390625" style="118" customWidth="1"/>
  </cols>
  <sheetData>
    <row r="1" spans="24:25" ht="18.75" thickBot="1">
      <c r="X1" s="570" t="s">
        <v>27</v>
      </c>
      <c r="Y1" s="571"/>
    </row>
    <row r="2" ht="5.25" customHeight="1" thickBot="1"/>
    <row r="3" spans="1:25" ht="24.75" customHeight="1" thickTop="1">
      <c r="A3" s="628" t="s">
        <v>70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30"/>
    </row>
    <row r="4" spans="1:25" ht="21" customHeight="1" thickBot="1">
      <c r="A4" s="639" t="s">
        <v>43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1"/>
    </row>
    <row r="5" spans="1:25" s="242" customFormat="1" ht="15.75" customHeight="1" thickBot="1" thickTop="1">
      <c r="A5" s="575" t="s">
        <v>65</v>
      </c>
      <c r="B5" s="645" t="s">
        <v>35</v>
      </c>
      <c r="C5" s="646"/>
      <c r="D5" s="646"/>
      <c r="E5" s="646"/>
      <c r="F5" s="646"/>
      <c r="G5" s="646"/>
      <c r="H5" s="646"/>
      <c r="I5" s="646"/>
      <c r="J5" s="647"/>
      <c r="K5" s="647"/>
      <c r="L5" s="647"/>
      <c r="M5" s="648"/>
      <c r="N5" s="645" t="s">
        <v>34</v>
      </c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9"/>
    </row>
    <row r="6" spans="1:25" s="163" customFormat="1" ht="26.25" customHeight="1" thickBot="1">
      <c r="A6" s="576"/>
      <c r="B6" s="659" t="s">
        <v>150</v>
      </c>
      <c r="C6" s="660"/>
      <c r="D6" s="660"/>
      <c r="E6" s="660"/>
      <c r="F6" s="660"/>
      <c r="G6" s="631" t="s">
        <v>33</v>
      </c>
      <c r="H6" s="659" t="s">
        <v>151</v>
      </c>
      <c r="I6" s="660"/>
      <c r="J6" s="660"/>
      <c r="K6" s="660"/>
      <c r="L6" s="660"/>
      <c r="M6" s="642" t="s">
        <v>32</v>
      </c>
      <c r="N6" s="659" t="s">
        <v>152</v>
      </c>
      <c r="O6" s="660"/>
      <c r="P6" s="660"/>
      <c r="Q6" s="660"/>
      <c r="R6" s="660"/>
      <c r="S6" s="631" t="s">
        <v>33</v>
      </c>
      <c r="T6" s="659" t="s">
        <v>153</v>
      </c>
      <c r="U6" s="660"/>
      <c r="V6" s="660"/>
      <c r="W6" s="660"/>
      <c r="X6" s="660"/>
      <c r="Y6" s="636" t="s">
        <v>32</v>
      </c>
    </row>
    <row r="7" spans="1:25" s="158" customFormat="1" ht="26.25" customHeight="1">
      <c r="A7" s="577"/>
      <c r="B7" s="569" t="s">
        <v>21</v>
      </c>
      <c r="C7" s="565"/>
      <c r="D7" s="564" t="s">
        <v>20</v>
      </c>
      <c r="E7" s="565"/>
      <c r="F7" s="654" t="s">
        <v>16</v>
      </c>
      <c r="G7" s="632"/>
      <c r="H7" s="569" t="s">
        <v>21</v>
      </c>
      <c r="I7" s="565"/>
      <c r="J7" s="564" t="s">
        <v>20</v>
      </c>
      <c r="K7" s="565"/>
      <c r="L7" s="654" t="s">
        <v>16</v>
      </c>
      <c r="M7" s="643"/>
      <c r="N7" s="569" t="s">
        <v>21</v>
      </c>
      <c r="O7" s="565"/>
      <c r="P7" s="564" t="s">
        <v>20</v>
      </c>
      <c r="Q7" s="565"/>
      <c r="R7" s="654" t="s">
        <v>16</v>
      </c>
      <c r="S7" s="632"/>
      <c r="T7" s="569" t="s">
        <v>21</v>
      </c>
      <c r="U7" s="565"/>
      <c r="V7" s="564" t="s">
        <v>20</v>
      </c>
      <c r="W7" s="565"/>
      <c r="X7" s="654" t="s">
        <v>16</v>
      </c>
      <c r="Y7" s="637"/>
    </row>
    <row r="8" spans="1:25" s="238" customFormat="1" ht="27" thickBot="1">
      <c r="A8" s="578"/>
      <c r="B8" s="241" t="s">
        <v>30</v>
      </c>
      <c r="C8" s="239" t="s">
        <v>29</v>
      </c>
      <c r="D8" s="240" t="s">
        <v>30</v>
      </c>
      <c r="E8" s="239" t="s">
        <v>29</v>
      </c>
      <c r="F8" s="627"/>
      <c r="G8" s="633"/>
      <c r="H8" s="241" t="s">
        <v>30</v>
      </c>
      <c r="I8" s="239" t="s">
        <v>29</v>
      </c>
      <c r="J8" s="240" t="s">
        <v>30</v>
      </c>
      <c r="K8" s="239" t="s">
        <v>29</v>
      </c>
      <c r="L8" s="627"/>
      <c r="M8" s="644"/>
      <c r="N8" s="241" t="s">
        <v>30</v>
      </c>
      <c r="O8" s="239" t="s">
        <v>29</v>
      </c>
      <c r="P8" s="240" t="s">
        <v>30</v>
      </c>
      <c r="Q8" s="239" t="s">
        <v>29</v>
      </c>
      <c r="R8" s="627"/>
      <c r="S8" s="633"/>
      <c r="T8" s="241" t="s">
        <v>30</v>
      </c>
      <c r="U8" s="239" t="s">
        <v>29</v>
      </c>
      <c r="V8" s="240" t="s">
        <v>30</v>
      </c>
      <c r="W8" s="239" t="s">
        <v>29</v>
      </c>
      <c r="X8" s="627"/>
      <c r="Y8" s="638"/>
    </row>
    <row r="9" spans="1:25" s="147" customFormat="1" ht="18" customHeight="1" thickBot="1" thickTop="1">
      <c r="A9" s="299" t="s">
        <v>23</v>
      </c>
      <c r="B9" s="298">
        <f>B10+B27+B46+B57+B75+B79</f>
        <v>25300.704999999998</v>
      </c>
      <c r="C9" s="297">
        <f>C10+C27+C46+C57+C75+C79</f>
        <v>14667.309</v>
      </c>
      <c r="D9" s="295">
        <f>D10+D27+D46+D57+D75+D79</f>
        <v>6098.961</v>
      </c>
      <c r="E9" s="296">
        <f>E10+E27+E46+E57+E75+E79</f>
        <v>2391.16</v>
      </c>
      <c r="F9" s="295">
        <f>SUM(B9:E9)</f>
        <v>48458.134999999995</v>
      </c>
      <c r="G9" s="307">
        <f>F9/$F$9</f>
        <v>1</v>
      </c>
      <c r="H9" s="298">
        <f>H10+H27+H46+H57+H75+H79</f>
        <v>26812.659999999996</v>
      </c>
      <c r="I9" s="297">
        <f>I10+I27+I46+I57+I75+I79</f>
        <v>17190.136</v>
      </c>
      <c r="J9" s="295">
        <f>J10+J27+J46+J57+J75+J79</f>
        <v>3099.7039999999997</v>
      </c>
      <c r="K9" s="296">
        <f>K10+K27+K46+K57+K75+K79</f>
        <v>854.8979999999999</v>
      </c>
      <c r="L9" s="295">
        <f>SUM(H9:K9)</f>
        <v>47957.397999999994</v>
      </c>
      <c r="M9" s="373">
        <f>IF(ISERROR(F9/L9-1),"         /0",(F9/L9-1))</f>
        <v>0.010441287911408415</v>
      </c>
      <c r="N9" s="378">
        <f>N10+N27+N46+N57+N75+N79</f>
        <v>246336.27499999994</v>
      </c>
      <c r="O9" s="297">
        <f>O10+O27+O46+O57+O75+O79</f>
        <v>138293.351</v>
      </c>
      <c r="P9" s="295">
        <f>P10+P27+P46+P57+P75+P79</f>
        <v>38203.854</v>
      </c>
      <c r="Q9" s="296">
        <f>Q10+Q27+Q46+Q57+Q75+Q79</f>
        <v>14145.509999999998</v>
      </c>
      <c r="R9" s="295">
        <f>SUM(N9:Q9)</f>
        <v>436978.98999999993</v>
      </c>
      <c r="S9" s="393">
        <f>R9/$R$9</f>
        <v>1</v>
      </c>
      <c r="T9" s="298">
        <f>T10+T27+T46+T57+T75+T79</f>
        <v>243477.52000000005</v>
      </c>
      <c r="U9" s="297">
        <f>U10+U27+U46+U57+U75+U79</f>
        <v>138658.055</v>
      </c>
      <c r="V9" s="295">
        <f>V10+V27+V46+V57+V75+V79</f>
        <v>31063.835</v>
      </c>
      <c r="W9" s="296">
        <f>W10+W27+W46+W57+W75+W79</f>
        <v>14187.964000000002</v>
      </c>
      <c r="X9" s="295">
        <f>SUM(T9:W9)</f>
        <v>427387.37400000007</v>
      </c>
      <c r="Y9" s="294">
        <f>IF(ISERROR(R9/X9-1),"         /0",(R9/X9-1))</f>
        <v>0.022442441175157146</v>
      </c>
    </row>
    <row r="10" spans="1:25" s="208" customFormat="1" ht="19.5" customHeight="1">
      <c r="A10" s="215" t="s">
        <v>58</v>
      </c>
      <c r="B10" s="212">
        <f>SUM(B11:B26)</f>
        <v>15868.761</v>
      </c>
      <c r="C10" s="211">
        <f>SUM(C11:C26)</f>
        <v>6044.118000000001</v>
      </c>
      <c r="D10" s="210">
        <f>SUM(D11:D26)</f>
        <v>5925.711</v>
      </c>
      <c r="E10" s="280">
        <f>SUM(E11:E26)</f>
        <v>1534.602</v>
      </c>
      <c r="F10" s="210">
        <f>SUM(B10:E10)</f>
        <v>29373.192</v>
      </c>
      <c r="G10" s="213">
        <f>F10/$F$9</f>
        <v>0.6061560561503244</v>
      </c>
      <c r="H10" s="212">
        <f>SUM(H11:H26)</f>
        <v>16891.293999999998</v>
      </c>
      <c r="I10" s="211">
        <f>SUM(I11:I26)</f>
        <v>9308.067</v>
      </c>
      <c r="J10" s="210">
        <f>SUM(J11:J26)</f>
        <v>3094.4809999999998</v>
      </c>
      <c r="K10" s="280">
        <f>SUM(K11:K26)</f>
        <v>600.394</v>
      </c>
      <c r="L10" s="210">
        <f>SUM(H10:K10)</f>
        <v>29894.235999999997</v>
      </c>
      <c r="M10" s="374">
        <f>IF(ISERROR(F10/L10-1),"         /0",(F10/L10-1))</f>
        <v>-0.0174295807392435</v>
      </c>
      <c r="N10" s="379">
        <f>SUM(N11:N26)</f>
        <v>162471.37299999993</v>
      </c>
      <c r="O10" s="211">
        <f>SUM(O11:O26)</f>
        <v>63099.84200000001</v>
      </c>
      <c r="P10" s="210">
        <f>SUM(P11:P26)</f>
        <v>35673.231</v>
      </c>
      <c r="Q10" s="280">
        <f>SUM(Q11:Q26)</f>
        <v>9484.818999999998</v>
      </c>
      <c r="R10" s="210">
        <f>SUM(N10:Q10)</f>
        <v>270729.26499999996</v>
      </c>
      <c r="S10" s="394">
        <f>R10/$R$9</f>
        <v>0.6195475553641606</v>
      </c>
      <c r="T10" s="212">
        <f>SUM(T11:T26)</f>
        <v>162962.47100000002</v>
      </c>
      <c r="U10" s="211">
        <f>SUM(U11:U26)</f>
        <v>73317.66300000002</v>
      </c>
      <c r="V10" s="210">
        <f>SUM(V11:V26)</f>
        <v>29623.413</v>
      </c>
      <c r="W10" s="280">
        <f>SUM(W11:W26)</f>
        <v>8760.416000000001</v>
      </c>
      <c r="X10" s="210">
        <f>SUM(T10:W10)</f>
        <v>274663.96300000005</v>
      </c>
      <c r="Y10" s="209">
        <f aca="true" t="shared" si="0" ref="Y10:Y17">IF(ISERROR(R10/X10-1),"         /0",IF(R10/X10&gt;5,"  *  ",(R10/X10-1)))</f>
        <v>-0.014325497808389542</v>
      </c>
    </row>
    <row r="11" spans="1:25" ht="19.5" customHeight="1">
      <c r="A11" s="207" t="s">
        <v>177</v>
      </c>
      <c r="B11" s="205">
        <v>7149.96</v>
      </c>
      <c r="C11" s="202">
        <v>2971.2110000000002</v>
      </c>
      <c r="D11" s="201">
        <v>0</v>
      </c>
      <c r="E11" s="253">
        <v>0</v>
      </c>
      <c r="F11" s="201">
        <f>SUM(B11:E11)</f>
        <v>10121.171</v>
      </c>
      <c r="G11" s="204">
        <f>F11/$F$9</f>
        <v>0.208864228885408</v>
      </c>
      <c r="H11" s="205">
        <v>6790.418000000001</v>
      </c>
      <c r="I11" s="202">
        <v>3645.84</v>
      </c>
      <c r="J11" s="201"/>
      <c r="K11" s="253"/>
      <c r="L11" s="201">
        <f>SUM(H11:K11)</f>
        <v>10436.258000000002</v>
      </c>
      <c r="M11" s="375">
        <f>IF(ISERROR(F11/L11-1),"         /0",(F11/L11-1))</f>
        <v>-0.03019156866378747</v>
      </c>
      <c r="N11" s="380">
        <v>66512.42899999999</v>
      </c>
      <c r="O11" s="202">
        <v>30003.911000000004</v>
      </c>
      <c r="P11" s="201"/>
      <c r="Q11" s="253"/>
      <c r="R11" s="201">
        <f>SUM(N11:Q11)</f>
        <v>96516.34</v>
      </c>
      <c r="S11" s="395">
        <f>R11/$R$9</f>
        <v>0.2208718089627147</v>
      </c>
      <c r="T11" s="205">
        <v>55371.98499999999</v>
      </c>
      <c r="U11" s="202">
        <v>32096.574000000008</v>
      </c>
      <c r="V11" s="201">
        <v>43.935</v>
      </c>
      <c r="W11" s="253"/>
      <c r="X11" s="201">
        <f>SUM(T11:W11)</f>
        <v>87512.494</v>
      </c>
      <c r="Y11" s="200">
        <f t="shared" si="0"/>
        <v>0.10288640613990485</v>
      </c>
    </row>
    <row r="12" spans="1:25" ht="19.5" customHeight="1">
      <c r="A12" s="207" t="s">
        <v>178</v>
      </c>
      <c r="B12" s="205">
        <v>0</v>
      </c>
      <c r="C12" s="202">
        <v>0</v>
      </c>
      <c r="D12" s="201">
        <v>4062.16</v>
      </c>
      <c r="E12" s="253">
        <v>890.501</v>
      </c>
      <c r="F12" s="201">
        <f>SUM(B12:E12)</f>
        <v>4952.661</v>
      </c>
      <c r="G12" s="204">
        <f>F12/$F$9</f>
        <v>0.10220494453614445</v>
      </c>
      <c r="H12" s="205"/>
      <c r="I12" s="202"/>
      <c r="J12" s="201">
        <v>2449.139</v>
      </c>
      <c r="K12" s="253">
        <v>451.96799999999996</v>
      </c>
      <c r="L12" s="201">
        <f>SUM(H12:K12)</f>
        <v>2901.107</v>
      </c>
      <c r="M12" s="375">
        <f>IF(ISERROR(F12/L12-1),"         /0",(F12/L12-1))</f>
        <v>0.7071624728077937</v>
      </c>
      <c r="N12" s="380"/>
      <c r="O12" s="202"/>
      <c r="P12" s="201">
        <v>20336.247</v>
      </c>
      <c r="Q12" s="253">
        <v>5685.227999999999</v>
      </c>
      <c r="R12" s="201">
        <f>SUM(N12:Q12)</f>
        <v>26021.475</v>
      </c>
      <c r="S12" s="395">
        <f>R12/$R$9</f>
        <v>0.059548572346693376</v>
      </c>
      <c r="T12" s="205"/>
      <c r="U12" s="202"/>
      <c r="V12" s="201">
        <v>22138.939</v>
      </c>
      <c r="W12" s="253">
        <v>4681.802000000001</v>
      </c>
      <c r="X12" s="201">
        <f>SUM(T12:W12)</f>
        <v>26820.740999999998</v>
      </c>
      <c r="Y12" s="200">
        <f t="shared" si="0"/>
        <v>-0.029800295226742657</v>
      </c>
    </row>
    <row r="13" spans="1:25" ht="19.5" customHeight="1">
      <c r="A13" s="207" t="s">
        <v>179</v>
      </c>
      <c r="B13" s="205">
        <v>2333.055</v>
      </c>
      <c r="C13" s="202">
        <v>918.0160000000001</v>
      </c>
      <c r="D13" s="201">
        <v>849.089</v>
      </c>
      <c r="E13" s="253">
        <v>595.556</v>
      </c>
      <c r="F13" s="201">
        <f>SUM(B13:E13)</f>
        <v>4695.716</v>
      </c>
      <c r="G13" s="204">
        <f>F13/$F$9</f>
        <v>0.09690253246436333</v>
      </c>
      <c r="H13" s="205">
        <v>2023.3829999999998</v>
      </c>
      <c r="I13" s="202">
        <v>1002.534</v>
      </c>
      <c r="J13" s="201">
        <v>561.957</v>
      </c>
      <c r="K13" s="253">
        <v>148.066</v>
      </c>
      <c r="L13" s="201">
        <f>SUM(H13:K13)</f>
        <v>3735.9399999999996</v>
      </c>
      <c r="M13" s="375">
        <f>IF(ISERROR(F13/L13-1),"         /0",(F13/L13-1))</f>
        <v>0.2569034834606554</v>
      </c>
      <c r="N13" s="380">
        <v>19558.55</v>
      </c>
      <c r="O13" s="202">
        <v>8962.899000000001</v>
      </c>
      <c r="P13" s="201">
        <v>8207.459</v>
      </c>
      <c r="Q13" s="253">
        <v>3577.623</v>
      </c>
      <c r="R13" s="201">
        <f>SUM(N13:Q13)</f>
        <v>40306.531</v>
      </c>
      <c r="S13" s="395">
        <f>R13/$R$9</f>
        <v>0.09223905936530269</v>
      </c>
      <c r="T13" s="205">
        <v>18643.284</v>
      </c>
      <c r="U13" s="202">
        <v>9037.356</v>
      </c>
      <c r="V13" s="201">
        <v>2878.071</v>
      </c>
      <c r="W13" s="253">
        <v>458.202</v>
      </c>
      <c r="X13" s="201">
        <f>SUM(T13:W13)</f>
        <v>31016.913</v>
      </c>
      <c r="Y13" s="200">
        <f t="shared" si="0"/>
        <v>0.29950169444651054</v>
      </c>
    </row>
    <row r="14" spans="1:25" ht="19.5" customHeight="1">
      <c r="A14" s="207" t="s">
        <v>180</v>
      </c>
      <c r="B14" s="205">
        <v>1860.8819999999998</v>
      </c>
      <c r="C14" s="202">
        <v>464.4</v>
      </c>
      <c r="D14" s="201">
        <v>0</v>
      </c>
      <c r="E14" s="253">
        <v>0</v>
      </c>
      <c r="F14" s="201">
        <f>SUM(B14:E14)</f>
        <v>2325.2819999999997</v>
      </c>
      <c r="G14" s="204">
        <f>F14/$F$9</f>
        <v>0.04798537954463167</v>
      </c>
      <c r="H14" s="205">
        <v>2748.853</v>
      </c>
      <c r="I14" s="202">
        <v>1626.5659999999998</v>
      </c>
      <c r="J14" s="201"/>
      <c r="K14" s="253"/>
      <c r="L14" s="201">
        <f>SUM(H14:K14)</f>
        <v>4375.419</v>
      </c>
      <c r="M14" s="375">
        <f>IF(ISERROR(F14/L14-1),"         /0",(F14/L14-1))</f>
        <v>-0.4685578684007178</v>
      </c>
      <c r="N14" s="380">
        <v>29195.713999999993</v>
      </c>
      <c r="O14" s="202">
        <v>4044.457</v>
      </c>
      <c r="P14" s="201"/>
      <c r="Q14" s="253"/>
      <c r="R14" s="201">
        <f>SUM(N14:Q14)</f>
        <v>33240.170999999995</v>
      </c>
      <c r="S14" s="395">
        <f>R14/$R$9</f>
        <v>0.07606812171907854</v>
      </c>
      <c r="T14" s="205">
        <v>29555.867000000006</v>
      </c>
      <c r="U14" s="202">
        <v>9364.275000000001</v>
      </c>
      <c r="V14" s="201"/>
      <c r="W14" s="253"/>
      <c r="X14" s="201">
        <f>SUM(T14:W14)</f>
        <v>38920.14200000001</v>
      </c>
      <c r="Y14" s="200">
        <f t="shared" si="0"/>
        <v>-0.14593911296623763</v>
      </c>
    </row>
    <row r="15" spans="1:25" ht="19.5" customHeight="1">
      <c r="A15" s="207" t="s">
        <v>182</v>
      </c>
      <c r="B15" s="205">
        <v>871.154</v>
      </c>
      <c r="C15" s="202">
        <v>482.676</v>
      </c>
      <c r="D15" s="201">
        <v>0</v>
      </c>
      <c r="E15" s="253">
        <v>0</v>
      </c>
      <c r="F15" s="201">
        <f>SUM(B15:E15)</f>
        <v>1353.83</v>
      </c>
      <c r="G15" s="204">
        <f>F15/$F$9</f>
        <v>0.027938136702949878</v>
      </c>
      <c r="H15" s="205">
        <v>2302.8179999999998</v>
      </c>
      <c r="I15" s="202">
        <v>1990.772</v>
      </c>
      <c r="J15" s="201">
        <v>82.765</v>
      </c>
      <c r="K15" s="253"/>
      <c r="L15" s="201">
        <f>SUM(H15:K15)</f>
        <v>4376.3550000000005</v>
      </c>
      <c r="M15" s="375">
        <f>IF(ISERROR(F15/L15-1),"         /0",(F15/L15-1))</f>
        <v>-0.6906489532956079</v>
      </c>
      <c r="N15" s="380">
        <v>21871.201</v>
      </c>
      <c r="O15" s="202">
        <v>9806.761</v>
      </c>
      <c r="P15" s="201"/>
      <c r="Q15" s="253"/>
      <c r="R15" s="201">
        <f>SUM(N15:Q15)</f>
        <v>31677.962</v>
      </c>
      <c r="S15" s="395">
        <f>R15/$R$9</f>
        <v>0.07249310086967797</v>
      </c>
      <c r="T15" s="205">
        <v>32441.959000000003</v>
      </c>
      <c r="U15" s="202">
        <v>13826.587</v>
      </c>
      <c r="V15" s="201">
        <v>82.765</v>
      </c>
      <c r="W15" s="253"/>
      <c r="X15" s="201">
        <f>SUM(T15:W15)</f>
        <v>46351.311</v>
      </c>
      <c r="Y15" s="200">
        <f t="shared" si="0"/>
        <v>-0.31656815488994483</v>
      </c>
    </row>
    <row r="16" spans="1:25" ht="19.5" customHeight="1">
      <c r="A16" s="207" t="s">
        <v>154</v>
      </c>
      <c r="B16" s="205">
        <v>809.0809999999999</v>
      </c>
      <c r="C16" s="202">
        <v>394.354</v>
      </c>
      <c r="D16" s="201">
        <v>0</v>
      </c>
      <c r="E16" s="253">
        <v>0</v>
      </c>
      <c r="F16" s="201">
        <f>SUM(B16:E16)</f>
        <v>1203.435</v>
      </c>
      <c r="G16" s="204">
        <f>F16/$F$9</f>
        <v>0.02483452984725888</v>
      </c>
      <c r="H16" s="205">
        <v>683.666</v>
      </c>
      <c r="I16" s="202">
        <v>427.511</v>
      </c>
      <c r="J16" s="201">
        <v>0</v>
      </c>
      <c r="K16" s="253"/>
      <c r="L16" s="201">
        <f>SUM(H16:K16)</f>
        <v>1111.1770000000001</v>
      </c>
      <c r="M16" s="375">
        <f>IF(ISERROR(F16/L16-1),"         /0",(F16/L16-1))</f>
        <v>0.08302727648250441</v>
      </c>
      <c r="N16" s="380">
        <v>5626.039999999999</v>
      </c>
      <c r="O16" s="202">
        <v>3289.516000000002</v>
      </c>
      <c r="P16" s="201">
        <v>0</v>
      </c>
      <c r="Q16" s="253">
        <v>0</v>
      </c>
      <c r="R16" s="201">
        <f>SUM(N16:Q16)</f>
        <v>8915.556</v>
      </c>
      <c r="S16" s="395">
        <f>R16/$R$9</f>
        <v>0.020402710894635922</v>
      </c>
      <c r="T16" s="205">
        <v>5689.346999999999</v>
      </c>
      <c r="U16" s="202">
        <v>3761.322999999999</v>
      </c>
      <c r="V16" s="201">
        <v>0</v>
      </c>
      <c r="W16" s="253">
        <v>0</v>
      </c>
      <c r="X16" s="201">
        <f>SUM(T16:W16)</f>
        <v>9450.669999999998</v>
      </c>
      <c r="Y16" s="200">
        <f t="shared" si="0"/>
        <v>-0.05662180564975794</v>
      </c>
    </row>
    <row r="17" spans="1:25" ht="19.5" customHeight="1">
      <c r="A17" s="207" t="s">
        <v>183</v>
      </c>
      <c r="B17" s="205">
        <v>1173.798</v>
      </c>
      <c r="C17" s="202">
        <v>0</v>
      </c>
      <c r="D17" s="201">
        <v>0</v>
      </c>
      <c r="E17" s="253">
        <v>0</v>
      </c>
      <c r="F17" s="201">
        <f>SUM(B17:E17)</f>
        <v>1173.798</v>
      </c>
      <c r="G17" s="204">
        <f>F17/$F$9</f>
        <v>0.02422292975162994</v>
      </c>
      <c r="H17" s="205">
        <v>1078.989</v>
      </c>
      <c r="I17" s="202"/>
      <c r="J17" s="201"/>
      <c r="K17" s="253"/>
      <c r="L17" s="201">
        <f>SUM(H17:K17)</f>
        <v>1078.989</v>
      </c>
      <c r="M17" s="375">
        <f>IF(ISERROR(F17/L17-1),"         /0",(F17/L17-1))</f>
        <v>0.08786836566452472</v>
      </c>
      <c r="N17" s="380">
        <v>7558.696999999998</v>
      </c>
      <c r="O17" s="202"/>
      <c r="P17" s="201"/>
      <c r="Q17" s="253"/>
      <c r="R17" s="201">
        <f>SUM(N17:Q17)</f>
        <v>7558.696999999998</v>
      </c>
      <c r="S17" s="395">
        <f>R17/$R$9</f>
        <v>0.017297621105307602</v>
      </c>
      <c r="T17" s="205">
        <v>8034.6410000000005</v>
      </c>
      <c r="U17" s="202"/>
      <c r="V17" s="201"/>
      <c r="W17" s="253"/>
      <c r="X17" s="201">
        <f>SUM(T17:W17)</f>
        <v>8034.6410000000005</v>
      </c>
      <c r="Y17" s="200">
        <f t="shared" si="0"/>
        <v>-0.059236498556687445</v>
      </c>
    </row>
    <row r="18" spans="1:25" ht="19.5" customHeight="1">
      <c r="A18" s="207" t="s">
        <v>181</v>
      </c>
      <c r="B18" s="205">
        <v>0</v>
      </c>
      <c r="C18" s="202">
        <v>0</v>
      </c>
      <c r="D18" s="201">
        <v>1014.237</v>
      </c>
      <c r="E18" s="253">
        <v>0</v>
      </c>
      <c r="F18" s="201">
        <f aca="true" t="shared" si="1" ref="F18:F25">SUM(B18:E18)</f>
        <v>1014.237</v>
      </c>
      <c r="G18" s="204">
        <f aca="true" t="shared" si="2" ref="G18:G25">F18/$F$9</f>
        <v>0.020930169929156375</v>
      </c>
      <c r="H18" s="205"/>
      <c r="I18" s="202"/>
      <c r="J18" s="201"/>
      <c r="K18" s="253"/>
      <c r="L18" s="201">
        <f aca="true" t="shared" si="3" ref="L18:L25">SUM(H18:K18)</f>
        <v>0</v>
      </c>
      <c r="M18" s="375" t="str">
        <f aca="true" t="shared" si="4" ref="M18:M25">IF(ISERROR(F18/L18-1),"         /0",(F18/L18-1))</f>
        <v>         /0</v>
      </c>
      <c r="N18" s="380"/>
      <c r="O18" s="202"/>
      <c r="P18" s="201">
        <v>6980.066</v>
      </c>
      <c r="Q18" s="253">
        <v>125.56200000000001</v>
      </c>
      <c r="R18" s="201">
        <f aca="true" t="shared" si="5" ref="R18:R25">SUM(N18:Q18)</f>
        <v>7105.628</v>
      </c>
      <c r="S18" s="395">
        <f aca="true" t="shared" si="6" ref="S18:S25">R18/$R$9</f>
        <v>0.01626080009018283</v>
      </c>
      <c r="T18" s="205"/>
      <c r="U18" s="202"/>
      <c r="V18" s="201"/>
      <c r="W18" s="253"/>
      <c r="X18" s="201">
        <f aca="true" t="shared" si="7" ref="X18:X25">SUM(T18:W18)</f>
        <v>0</v>
      </c>
      <c r="Y18" s="200" t="str">
        <f aca="true" t="shared" si="8" ref="Y18:Y25">IF(ISERROR(R18/X18-1),"         /0",IF(R18/X18&gt;5,"  *  ",(R18/X18-1)))</f>
        <v>         /0</v>
      </c>
    </row>
    <row r="19" spans="1:25" ht="19.5" customHeight="1">
      <c r="A19" s="207" t="s">
        <v>186</v>
      </c>
      <c r="B19" s="205">
        <v>702.88</v>
      </c>
      <c r="C19" s="202">
        <v>64.831</v>
      </c>
      <c r="D19" s="201">
        <v>0</v>
      </c>
      <c r="E19" s="253">
        <v>48.535</v>
      </c>
      <c r="F19" s="201">
        <f t="shared" si="1"/>
        <v>816.246</v>
      </c>
      <c r="G19" s="204">
        <f t="shared" si="2"/>
        <v>0.01684435441025537</v>
      </c>
      <c r="H19" s="205">
        <v>508.52</v>
      </c>
      <c r="I19" s="202">
        <v>161.738</v>
      </c>
      <c r="J19" s="201"/>
      <c r="K19" s="253"/>
      <c r="L19" s="201">
        <f t="shared" si="3"/>
        <v>670.258</v>
      </c>
      <c r="M19" s="375">
        <f t="shared" si="4"/>
        <v>0.2178086647231363</v>
      </c>
      <c r="N19" s="380">
        <v>4112.27</v>
      </c>
      <c r="O19" s="202">
        <v>315.426</v>
      </c>
      <c r="P19" s="201">
        <v>47.875</v>
      </c>
      <c r="Q19" s="253">
        <v>89.067</v>
      </c>
      <c r="R19" s="201">
        <f t="shared" si="5"/>
        <v>4564.638000000001</v>
      </c>
      <c r="S19" s="395">
        <f t="shared" si="6"/>
        <v>0.010445898096839854</v>
      </c>
      <c r="T19" s="205">
        <v>6909.710000000002</v>
      </c>
      <c r="U19" s="202">
        <v>1495.9450000000002</v>
      </c>
      <c r="V19" s="201"/>
      <c r="W19" s="253"/>
      <c r="X19" s="201">
        <f t="shared" si="7"/>
        <v>8405.655000000002</v>
      </c>
      <c r="Y19" s="200">
        <f t="shared" si="8"/>
        <v>-0.4569562990629523</v>
      </c>
    </row>
    <row r="20" spans="1:25" ht="19.5" customHeight="1">
      <c r="A20" s="207" t="s">
        <v>155</v>
      </c>
      <c r="B20" s="205">
        <v>550.347</v>
      </c>
      <c r="C20" s="202">
        <v>239.111</v>
      </c>
      <c r="D20" s="201">
        <v>0</v>
      </c>
      <c r="E20" s="253">
        <v>0</v>
      </c>
      <c r="F20" s="201">
        <f>SUM(B20:E20)</f>
        <v>789.458</v>
      </c>
      <c r="G20" s="204">
        <f>F20/$F$9</f>
        <v>0.0162915473325583</v>
      </c>
      <c r="H20" s="205">
        <v>0</v>
      </c>
      <c r="I20" s="202">
        <v>0</v>
      </c>
      <c r="J20" s="201"/>
      <c r="K20" s="253"/>
      <c r="L20" s="201">
        <f>SUM(H20:K20)</f>
        <v>0</v>
      </c>
      <c r="M20" s="375" t="str">
        <f>IF(ISERROR(F20/L20-1),"         /0",(F20/L20-1))</f>
        <v>         /0</v>
      </c>
      <c r="N20" s="380">
        <v>3416.2969999999996</v>
      </c>
      <c r="O20" s="202">
        <v>1617.667</v>
      </c>
      <c r="P20" s="201"/>
      <c r="Q20" s="253"/>
      <c r="R20" s="201">
        <f>SUM(N20:Q20)</f>
        <v>5033.964</v>
      </c>
      <c r="S20" s="395">
        <f>R20/$R$9</f>
        <v>0.011519922273608625</v>
      </c>
      <c r="T20" s="205">
        <v>0</v>
      </c>
      <c r="U20" s="202">
        <v>0</v>
      </c>
      <c r="V20" s="201"/>
      <c r="W20" s="253"/>
      <c r="X20" s="201">
        <f>SUM(T20:W20)</f>
        <v>0</v>
      </c>
      <c r="Y20" s="200" t="str">
        <f>IF(ISERROR(R20/X20-1),"         /0",IF(R20/X20&gt;5,"  *  ",(R20/X20-1)))</f>
        <v>         /0</v>
      </c>
    </row>
    <row r="21" spans="1:25" ht="19.5" customHeight="1">
      <c r="A21" s="207" t="s">
        <v>188</v>
      </c>
      <c r="B21" s="205">
        <v>0</v>
      </c>
      <c r="C21" s="202">
        <v>358.818</v>
      </c>
      <c r="D21" s="201">
        <v>0</v>
      </c>
      <c r="E21" s="253">
        <v>0</v>
      </c>
      <c r="F21" s="201">
        <f t="shared" si="1"/>
        <v>358.818</v>
      </c>
      <c r="G21" s="204">
        <f t="shared" si="2"/>
        <v>0.007404700985706529</v>
      </c>
      <c r="H21" s="205">
        <v>350.936</v>
      </c>
      <c r="I21" s="202">
        <v>217.58</v>
      </c>
      <c r="J21" s="201"/>
      <c r="K21" s="253"/>
      <c r="L21" s="201">
        <f t="shared" si="3"/>
        <v>568.516</v>
      </c>
      <c r="M21" s="375">
        <f t="shared" si="4"/>
        <v>-0.36885153628042133</v>
      </c>
      <c r="N21" s="380"/>
      <c r="O21" s="202">
        <v>3008.536</v>
      </c>
      <c r="P21" s="201"/>
      <c r="Q21" s="253"/>
      <c r="R21" s="201">
        <f t="shared" si="5"/>
        <v>3008.536</v>
      </c>
      <c r="S21" s="395">
        <f t="shared" si="6"/>
        <v>0.0068848527477259275</v>
      </c>
      <c r="T21" s="205">
        <v>2212.583</v>
      </c>
      <c r="U21" s="202">
        <v>1424.171</v>
      </c>
      <c r="V21" s="201"/>
      <c r="W21" s="253"/>
      <c r="X21" s="201">
        <f t="shared" si="7"/>
        <v>3636.754</v>
      </c>
      <c r="Y21" s="200">
        <f t="shared" si="8"/>
        <v>-0.1727414062100433</v>
      </c>
    </row>
    <row r="22" spans="1:25" ht="19.5" customHeight="1">
      <c r="A22" s="207" t="s">
        <v>197</v>
      </c>
      <c r="B22" s="205">
        <v>125.745</v>
      </c>
      <c r="C22" s="202">
        <v>95.301</v>
      </c>
      <c r="D22" s="201">
        <v>0</v>
      </c>
      <c r="E22" s="253">
        <v>0</v>
      </c>
      <c r="F22" s="201">
        <f t="shared" si="1"/>
        <v>221.046</v>
      </c>
      <c r="G22" s="204">
        <f t="shared" si="2"/>
        <v>0.00456158702764768</v>
      </c>
      <c r="H22" s="205">
        <v>95.09899999999999</v>
      </c>
      <c r="I22" s="202">
        <v>88.788</v>
      </c>
      <c r="J22" s="201"/>
      <c r="K22" s="253"/>
      <c r="L22" s="201">
        <f t="shared" si="3"/>
        <v>183.887</v>
      </c>
      <c r="M22" s="375">
        <f t="shared" si="4"/>
        <v>0.202075187479267</v>
      </c>
      <c r="N22" s="380">
        <v>810.933</v>
      </c>
      <c r="O22" s="202">
        <v>862.764</v>
      </c>
      <c r="P22" s="201"/>
      <c r="Q22" s="253"/>
      <c r="R22" s="201">
        <f t="shared" si="5"/>
        <v>1673.6970000000001</v>
      </c>
      <c r="S22" s="395">
        <f t="shared" si="6"/>
        <v>0.0038301543971255925</v>
      </c>
      <c r="T22" s="205">
        <v>936.7829999999999</v>
      </c>
      <c r="U22" s="202">
        <v>1019.544</v>
      </c>
      <c r="V22" s="201"/>
      <c r="W22" s="253"/>
      <c r="X22" s="201">
        <f t="shared" si="7"/>
        <v>1956.3269999999998</v>
      </c>
      <c r="Y22" s="200">
        <f t="shared" si="8"/>
        <v>-0.14446971288542232</v>
      </c>
    </row>
    <row r="23" spans="1:25" ht="19.5" customHeight="1">
      <c r="A23" s="207" t="s">
        <v>200</v>
      </c>
      <c r="B23" s="205">
        <v>92.90300000000003</v>
      </c>
      <c r="C23" s="202">
        <v>40.812</v>
      </c>
      <c r="D23" s="201">
        <v>0</v>
      </c>
      <c r="E23" s="253">
        <v>0</v>
      </c>
      <c r="F23" s="201">
        <f>SUM(B23:E23)</f>
        <v>133.71500000000003</v>
      </c>
      <c r="G23" s="204">
        <f t="shared" si="2"/>
        <v>0.002759392205250987</v>
      </c>
      <c r="H23" s="205">
        <v>162.834</v>
      </c>
      <c r="I23" s="202">
        <v>112.83</v>
      </c>
      <c r="J23" s="201"/>
      <c r="K23" s="253"/>
      <c r="L23" s="201">
        <f>SUM(H23:K23)</f>
        <v>275.664</v>
      </c>
      <c r="M23" s="375">
        <f>IF(ISERROR(F23/L23-1),"         /0",(F23/L23-1))</f>
        <v>-0.5149348482210225</v>
      </c>
      <c r="N23" s="380">
        <v>1571.4050000000009</v>
      </c>
      <c r="O23" s="202">
        <v>1039.215</v>
      </c>
      <c r="P23" s="201"/>
      <c r="Q23" s="253"/>
      <c r="R23" s="201">
        <f>SUM(N23:Q23)</f>
        <v>2610.620000000001</v>
      </c>
      <c r="S23" s="395">
        <f t="shared" si="6"/>
        <v>0.0059742460386939915</v>
      </c>
      <c r="T23" s="205">
        <v>1547.290999999999</v>
      </c>
      <c r="U23" s="202">
        <v>1142.028</v>
      </c>
      <c r="V23" s="201"/>
      <c r="W23" s="253"/>
      <c r="X23" s="201">
        <f>SUM(T23:W23)</f>
        <v>2689.318999999999</v>
      </c>
      <c r="Y23" s="200">
        <f>IF(ISERROR(R23/X23-1),"         /0",IF(R23/X23&gt;5,"  *  ",(R23/X23-1)))</f>
        <v>-0.029263542182983215</v>
      </c>
    </row>
    <row r="24" spans="1:25" ht="19.5" customHeight="1">
      <c r="A24" s="207" t="s">
        <v>185</v>
      </c>
      <c r="B24" s="205">
        <v>87.261</v>
      </c>
      <c r="C24" s="202">
        <v>0</v>
      </c>
      <c r="D24" s="201">
        <v>0</v>
      </c>
      <c r="E24" s="253">
        <v>0</v>
      </c>
      <c r="F24" s="201">
        <f t="shared" si="1"/>
        <v>87.261</v>
      </c>
      <c r="G24" s="204">
        <f t="shared" si="2"/>
        <v>0.0018007502765015617</v>
      </c>
      <c r="H24" s="205">
        <v>50.648</v>
      </c>
      <c r="I24" s="202"/>
      <c r="J24" s="201"/>
      <c r="K24" s="253"/>
      <c r="L24" s="201">
        <f t="shared" si="3"/>
        <v>50.648</v>
      </c>
      <c r="M24" s="375">
        <f t="shared" si="4"/>
        <v>0.7228913283841414</v>
      </c>
      <c r="N24" s="380">
        <v>849.5859999999999</v>
      </c>
      <c r="O24" s="202"/>
      <c r="P24" s="201"/>
      <c r="Q24" s="253"/>
      <c r="R24" s="201">
        <f t="shared" si="5"/>
        <v>849.5859999999999</v>
      </c>
      <c r="S24" s="395">
        <f t="shared" si="6"/>
        <v>0.0019442261972366223</v>
      </c>
      <c r="T24" s="205">
        <v>538.86</v>
      </c>
      <c r="U24" s="202"/>
      <c r="V24" s="201"/>
      <c r="W24" s="253"/>
      <c r="X24" s="201">
        <f t="shared" si="7"/>
        <v>538.86</v>
      </c>
      <c r="Y24" s="200">
        <f t="shared" si="8"/>
        <v>0.5766358608915114</v>
      </c>
    </row>
    <row r="25" spans="1:25" ht="19.5" customHeight="1">
      <c r="A25" s="207" t="s">
        <v>266</v>
      </c>
      <c r="B25" s="205">
        <v>56.956</v>
      </c>
      <c r="C25" s="202">
        <v>1.733</v>
      </c>
      <c r="D25" s="201">
        <v>0</v>
      </c>
      <c r="E25" s="253">
        <v>0</v>
      </c>
      <c r="F25" s="201">
        <f t="shared" si="1"/>
        <v>58.689</v>
      </c>
      <c r="G25" s="204">
        <f t="shared" si="2"/>
        <v>0.0012111279148485595</v>
      </c>
      <c r="H25" s="205">
        <v>49.693</v>
      </c>
      <c r="I25" s="202">
        <v>0.382</v>
      </c>
      <c r="J25" s="201"/>
      <c r="K25" s="253"/>
      <c r="L25" s="201">
        <f t="shared" si="3"/>
        <v>50.074999999999996</v>
      </c>
      <c r="M25" s="375">
        <f t="shared" si="4"/>
        <v>0.17202196704942607</v>
      </c>
      <c r="N25" s="380">
        <v>804.818</v>
      </c>
      <c r="O25" s="202">
        <v>10.862000000000002</v>
      </c>
      <c r="P25" s="201"/>
      <c r="Q25" s="253"/>
      <c r="R25" s="201">
        <f t="shared" si="5"/>
        <v>815.68</v>
      </c>
      <c r="S25" s="395">
        <f t="shared" si="6"/>
        <v>0.0018666343661053362</v>
      </c>
      <c r="T25" s="205">
        <v>455.05899999999997</v>
      </c>
      <c r="U25" s="202">
        <v>7.731000000000001</v>
      </c>
      <c r="V25" s="201"/>
      <c r="W25" s="253"/>
      <c r="X25" s="201">
        <f t="shared" si="7"/>
        <v>462.78999999999996</v>
      </c>
      <c r="Y25" s="200">
        <f t="shared" si="8"/>
        <v>0.7625272801918797</v>
      </c>
    </row>
    <row r="26" spans="1:25" ht="19.5" customHeight="1" thickBot="1">
      <c r="A26" s="207" t="s">
        <v>171</v>
      </c>
      <c r="B26" s="205">
        <v>54.739</v>
      </c>
      <c r="C26" s="202">
        <v>12.854999999999999</v>
      </c>
      <c r="D26" s="201">
        <v>0.225</v>
      </c>
      <c r="E26" s="253">
        <v>0.01</v>
      </c>
      <c r="F26" s="201">
        <f>SUM(B26:E26)</f>
        <v>67.829</v>
      </c>
      <c r="G26" s="204">
        <f>F26/$F$9</f>
        <v>0.0013997443360129315</v>
      </c>
      <c r="H26" s="205">
        <v>45.437</v>
      </c>
      <c r="I26" s="202">
        <v>33.526</v>
      </c>
      <c r="J26" s="201">
        <v>0.6200000000000001</v>
      </c>
      <c r="K26" s="253">
        <v>0.36000000000000004</v>
      </c>
      <c r="L26" s="201">
        <f>SUM(H26:K26)</f>
        <v>79.943</v>
      </c>
      <c r="M26" s="375">
        <f>IF(ISERROR(F26/L26-1),"         /0",(F26/L26-1))</f>
        <v>-0.151532967239158</v>
      </c>
      <c r="N26" s="380">
        <v>583.4330000000001</v>
      </c>
      <c r="O26" s="202">
        <v>137.828</v>
      </c>
      <c r="P26" s="201">
        <v>101.58399999999999</v>
      </c>
      <c r="Q26" s="253">
        <v>7.3389999999999995</v>
      </c>
      <c r="R26" s="201">
        <f>SUM(N26:Q26)</f>
        <v>830.1840000000001</v>
      </c>
      <c r="S26" s="395">
        <f>R26/$R$9</f>
        <v>0.0018998258932311602</v>
      </c>
      <c r="T26" s="205">
        <v>625.1020000000001</v>
      </c>
      <c r="U26" s="202">
        <v>142.129</v>
      </c>
      <c r="V26" s="201">
        <v>4479.7029999999995</v>
      </c>
      <c r="W26" s="253">
        <v>3620.412</v>
      </c>
      <c r="X26" s="201">
        <f>SUM(T26:W26)</f>
        <v>8867.346</v>
      </c>
      <c r="Y26" s="200">
        <f>IF(ISERROR(R26/X26-1),"         /0",IF(R26/X26&gt;5,"  *  ",(R26/X26-1)))</f>
        <v>-0.9063773986038213</v>
      </c>
    </row>
    <row r="27" spans="1:25" s="208" customFormat="1" ht="19.5" customHeight="1">
      <c r="A27" s="215" t="s">
        <v>57</v>
      </c>
      <c r="B27" s="212">
        <f>SUM(B28:B45)</f>
        <v>4001.045</v>
      </c>
      <c r="C27" s="211">
        <f>SUM(C28:C45)</f>
        <v>4548.505999999999</v>
      </c>
      <c r="D27" s="210">
        <f>SUM(D28:D45)</f>
        <v>173.16</v>
      </c>
      <c r="E27" s="280">
        <f>SUM(E28:E45)</f>
        <v>649.59</v>
      </c>
      <c r="F27" s="210">
        <f>SUM(B27:E27)</f>
        <v>9372.301</v>
      </c>
      <c r="G27" s="213">
        <f>F27/$F$9</f>
        <v>0.19341027053558707</v>
      </c>
      <c r="H27" s="212">
        <f>SUM(H28:H45)</f>
        <v>4215.8730000000005</v>
      </c>
      <c r="I27" s="211">
        <f>SUM(I28:I45)</f>
        <v>3881.883</v>
      </c>
      <c r="J27" s="210">
        <f>SUM(J28:J45)</f>
        <v>5.221</v>
      </c>
      <c r="K27" s="280">
        <f>SUM(K28:K45)</f>
        <v>198.43399999999997</v>
      </c>
      <c r="L27" s="210">
        <f>SUM(H27:K27)</f>
        <v>8301.411</v>
      </c>
      <c r="M27" s="374">
        <f>IF(ISERROR(F27/L27-1),"         /0",(F27/L27-1))</f>
        <v>0.12900096140282646</v>
      </c>
      <c r="N27" s="379">
        <f>SUM(N28:N45)</f>
        <v>34754.986000000004</v>
      </c>
      <c r="O27" s="211">
        <f>SUM(O28:O45)</f>
        <v>40657.929</v>
      </c>
      <c r="P27" s="210">
        <f>SUM(P28:P45)</f>
        <v>1225.583</v>
      </c>
      <c r="Q27" s="280">
        <f>SUM(Q28:Q45)</f>
        <v>3394.9840000000004</v>
      </c>
      <c r="R27" s="210">
        <f>SUM(N27:Q27)</f>
        <v>80033.482</v>
      </c>
      <c r="S27" s="394">
        <f>R27/$R$9</f>
        <v>0.18315178494050713</v>
      </c>
      <c r="T27" s="212">
        <f>SUM(T28:T45)</f>
        <v>32870.956999999995</v>
      </c>
      <c r="U27" s="211">
        <f>SUM(U28:U45)</f>
        <v>34179.964</v>
      </c>
      <c r="V27" s="210">
        <f>SUM(V28:V45)</f>
        <v>979.9569999999999</v>
      </c>
      <c r="W27" s="280">
        <f>SUM(W28:W45)</f>
        <v>3454.5370000000003</v>
      </c>
      <c r="X27" s="210">
        <f>SUM(T27:W27)</f>
        <v>71485.415</v>
      </c>
      <c r="Y27" s="209">
        <f>IF(ISERROR(R27/X27-1),"         /0",IF(R27/X27&gt;5,"  *  ",(R27/X27-1)))</f>
        <v>0.11957777680943749</v>
      </c>
    </row>
    <row r="28" spans="1:25" ht="19.5" customHeight="1">
      <c r="A28" s="222" t="s">
        <v>177</v>
      </c>
      <c r="B28" s="219">
        <v>1590.1830000000002</v>
      </c>
      <c r="C28" s="217">
        <v>1416.872</v>
      </c>
      <c r="D28" s="218">
        <v>0</v>
      </c>
      <c r="E28" s="265">
        <v>0</v>
      </c>
      <c r="F28" s="218">
        <f>SUM(B28:E28)</f>
        <v>3007.0550000000003</v>
      </c>
      <c r="G28" s="220">
        <f>F28/$F$9</f>
        <v>0.062054699381228776</v>
      </c>
      <c r="H28" s="219">
        <v>1808.2020000000002</v>
      </c>
      <c r="I28" s="217">
        <v>1291.933</v>
      </c>
      <c r="J28" s="218"/>
      <c r="K28" s="217"/>
      <c r="L28" s="218">
        <f>SUM(H28:K28)</f>
        <v>3100.135</v>
      </c>
      <c r="M28" s="376">
        <f>IF(ISERROR(F28/L28-1),"         /0",(F28/L28-1))</f>
        <v>-0.030024498933110988</v>
      </c>
      <c r="N28" s="381">
        <v>14686.657000000007</v>
      </c>
      <c r="O28" s="217">
        <v>14442.073999999997</v>
      </c>
      <c r="P28" s="218"/>
      <c r="Q28" s="217"/>
      <c r="R28" s="218">
        <f>SUM(N28:Q28)</f>
        <v>29128.731000000003</v>
      </c>
      <c r="S28" s="396">
        <f>R28/$R$9</f>
        <v>0.06665933984606447</v>
      </c>
      <c r="T28" s="219">
        <v>14367.217000000004</v>
      </c>
      <c r="U28" s="217">
        <v>12109.213999999996</v>
      </c>
      <c r="V28" s="218"/>
      <c r="W28" s="265"/>
      <c r="X28" s="218">
        <f>SUM(T28:W28)</f>
        <v>26476.431</v>
      </c>
      <c r="Y28" s="216">
        <f>IF(ISERROR(R28/X28-1),"         /0",IF(R28/X28&gt;5,"  *  ",(R28/X28-1)))</f>
        <v>0.100175888510049</v>
      </c>
    </row>
    <row r="29" spans="1:25" ht="19.5" customHeight="1">
      <c r="A29" s="222" t="s">
        <v>154</v>
      </c>
      <c r="B29" s="219">
        <v>1004.5010000000001</v>
      </c>
      <c r="C29" s="217">
        <v>907.5899999999999</v>
      </c>
      <c r="D29" s="218">
        <v>0</v>
      </c>
      <c r="E29" s="265">
        <v>0</v>
      </c>
      <c r="F29" s="218">
        <f>SUM(B29:E29)</f>
        <v>1912.091</v>
      </c>
      <c r="G29" s="220">
        <f>F29/$F$9</f>
        <v>0.03945861721669643</v>
      </c>
      <c r="H29" s="219">
        <v>932.031</v>
      </c>
      <c r="I29" s="217">
        <v>787.349</v>
      </c>
      <c r="J29" s="218">
        <v>0</v>
      </c>
      <c r="K29" s="217"/>
      <c r="L29" s="218">
        <f>SUM(H29:K29)</f>
        <v>1719.38</v>
      </c>
      <c r="M29" s="376">
        <f>IF(ISERROR(F29/L29-1),"         /0",(F29/L29-1))</f>
        <v>0.1120816806057996</v>
      </c>
      <c r="N29" s="381">
        <v>8621.632</v>
      </c>
      <c r="O29" s="217">
        <v>7050.9299999999985</v>
      </c>
      <c r="P29" s="218">
        <v>0</v>
      </c>
      <c r="Q29" s="217">
        <v>0</v>
      </c>
      <c r="R29" s="218">
        <f>SUM(N29:Q29)</f>
        <v>15672.561999999998</v>
      </c>
      <c r="S29" s="396">
        <f>R29/$R$9</f>
        <v>0.035865710614599575</v>
      </c>
      <c r="T29" s="219">
        <v>8955.702</v>
      </c>
      <c r="U29" s="217">
        <v>7861.553999999999</v>
      </c>
      <c r="V29" s="218">
        <v>0</v>
      </c>
      <c r="W29" s="217">
        <v>0</v>
      </c>
      <c r="X29" s="218">
        <f>SUM(T29:W29)</f>
        <v>16817.255999999998</v>
      </c>
      <c r="Y29" s="216">
        <f>IF(ISERROR(R29/X29-1),"         /0",IF(R29/X29&gt;5,"  *  ",(R29/X29-1)))</f>
        <v>-0.0680666334626766</v>
      </c>
    </row>
    <row r="30" spans="1:25" ht="19.5" customHeight="1">
      <c r="A30" s="222" t="s">
        <v>184</v>
      </c>
      <c r="B30" s="219">
        <v>390.838</v>
      </c>
      <c r="C30" s="217">
        <v>814.858</v>
      </c>
      <c r="D30" s="218">
        <v>0</v>
      </c>
      <c r="E30" s="265">
        <v>0</v>
      </c>
      <c r="F30" s="218">
        <f>SUM(B30:E30)</f>
        <v>1205.696</v>
      </c>
      <c r="G30" s="220">
        <f>F30/$F$9</f>
        <v>0.02488118867967164</v>
      </c>
      <c r="H30" s="219">
        <v>303.702</v>
      </c>
      <c r="I30" s="217">
        <v>626.4</v>
      </c>
      <c r="J30" s="218"/>
      <c r="K30" s="217"/>
      <c r="L30" s="218">
        <f>SUM(H30:K30)</f>
        <v>930.102</v>
      </c>
      <c r="M30" s="376">
        <f>IF(ISERROR(F30/L30-1),"         /0",(F30/L30-1))</f>
        <v>0.2963051364258973</v>
      </c>
      <c r="N30" s="381">
        <v>2746.656</v>
      </c>
      <c r="O30" s="217">
        <v>6473.172</v>
      </c>
      <c r="P30" s="218"/>
      <c r="Q30" s="217"/>
      <c r="R30" s="218">
        <f>SUM(N30:Q30)</f>
        <v>9219.828</v>
      </c>
      <c r="S30" s="396">
        <f>R30/$R$9</f>
        <v>0.021099018971140925</v>
      </c>
      <c r="T30" s="219">
        <v>446.73400000000004</v>
      </c>
      <c r="U30" s="217">
        <v>971.269</v>
      </c>
      <c r="V30" s="218"/>
      <c r="W30" s="217"/>
      <c r="X30" s="218">
        <f>SUM(T30:W30)</f>
        <v>1418.0030000000002</v>
      </c>
      <c r="Y30" s="216" t="str">
        <f>IF(ISERROR(R30/X30-1),"         /0",IF(R30/X30&gt;5,"  *  ",(R30/X30-1)))</f>
        <v>  *  </v>
      </c>
    </row>
    <row r="31" spans="1:25" ht="19.5" customHeight="1">
      <c r="A31" s="222" t="s">
        <v>179</v>
      </c>
      <c r="B31" s="219">
        <v>0</v>
      </c>
      <c r="C31" s="217">
        <v>452.35499999999996</v>
      </c>
      <c r="D31" s="218">
        <v>0</v>
      </c>
      <c r="E31" s="265">
        <v>0</v>
      </c>
      <c r="F31" s="218">
        <f aca="true" t="shared" si="9" ref="F31:F43">SUM(B31:E31)</f>
        <v>452.35499999999996</v>
      </c>
      <c r="G31" s="220">
        <f aca="true" t="shared" si="10" ref="G31:G43">F31/$F$9</f>
        <v>0.009334965119891634</v>
      </c>
      <c r="H31" s="219"/>
      <c r="I31" s="217">
        <v>310.864</v>
      </c>
      <c r="J31" s="218"/>
      <c r="K31" s="217"/>
      <c r="L31" s="218">
        <f aca="true" t="shared" si="11" ref="L31:L43">SUM(H31:K31)</f>
        <v>310.864</v>
      </c>
      <c r="M31" s="376">
        <f aca="true" t="shared" si="12" ref="M31:M43">IF(ISERROR(F31/L31-1),"         /0",(F31/L31-1))</f>
        <v>0.4551540223377426</v>
      </c>
      <c r="N31" s="381"/>
      <c r="O31" s="217">
        <v>2910.427</v>
      </c>
      <c r="P31" s="218"/>
      <c r="Q31" s="217"/>
      <c r="R31" s="218">
        <f aca="true" t="shared" si="13" ref="R31:R43">SUM(N31:Q31)</f>
        <v>2910.427</v>
      </c>
      <c r="S31" s="396">
        <f aca="true" t="shared" si="14" ref="S31:S43">R31/$R$9</f>
        <v>0.0066603362326413005</v>
      </c>
      <c r="T31" s="219"/>
      <c r="U31" s="217">
        <v>2324.32</v>
      </c>
      <c r="V31" s="218"/>
      <c r="W31" s="217"/>
      <c r="X31" s="218">
        <f aca="true" t="shared" si="15" ref="X31:X43">SUM(T31:W31)</f>
        <v>2324.32</v>
      </c>
      <c r="Y31" s="216">
        <f aca="true" t="shared" si="16" ref="Y31:Y43">IF(ISERROR(R31/X31-1),"         /0",IF(R31/X31&gt;5,"  *  ",(R31/X31-1)))</f>
        <v>0.25216278309355</v>
      </c>
    </row>
    <row r="32" spans="1:25" ht="19.5" customHeight="1">
      <c r="A32" s="222" t="s">
        <v>181</v>
      </c>
      <c r="B32" s="219">
        <v>0</v>
      </c>
      <c r="C32" s="217">
        <v>0</v>
      </c>
      <c r="D32" s="218">
        <v>0</v>
      </c>
      <c r="E32" s="265">
        <v>395.594</v>
      </c>
      <c r="F32" s="218">
        <f>SUM(B32:E32)</f>
        <v>395.594</v>
      </c>
      <c r="G32" s="220">
        <f>F32/$F$9</f>
        <v>0.008163624126268995</v>
      </c>
      <c r="H32" s="219"/>
      <c r="I32" s="217"/>
      <c r="J32" s="218"/>
      <c r="K32" s="217"/>
      <c r="L32" s="218">
        <f>SUM(H32:K32)</f>
        <v>0</v>
      </c>
      <c r="M32" s="376" t="str">
        <f>IF(ISERROR(F32/L32-1),"         /0",(F32/L32-1))</f>
        <v>         /0</v>
      </c>
      <c r="N32" s="381"/>
      <c r="O32" s="217"/>
      <c r="P32" s="218">
        <v>193.62499999999997</v>
      </c>
      <c r="Q32" s="217">
        <v>1593.922</v>
      </c>
      <c r="R32" s="218">
        <f>SUM(N32:Q32)</f>
        <v>1787.547</v>
      </c>
      <c r="S32" s="396">
        <f>R32/$R$9</f>
        <v>0.004090693239050235</v>
      </c>
      <c r="T32" s="219"/>
      <c r="U32" s="217"/>
      <c r="V32" s="218"/>
      <c r="W32" s="217"/>
      <c r="X32" s="218">
        <f>SUM(T32:W32)</f>
        <v>0</v>
      </c>
      <c r="Y32" s="216" t="str">
        <f>IF(ISERROR(R32/X32-1),"         /0",IF(R32/X32&gt;5,"  *  ",(R32/X32-1)))</f>
        <v>         /0</v>
      </c>
    </row>
    <row r="33" spans="1:25" ht="19.5" customHeight="1">
      <c r="A33" s="222" t="s">
        <v>187</v>
      </c>
      <c r="B33" s="219">
        <v>172.61599999999999</v>
      </c>
      <c r="C33" s="217">
        <v>220.25</v>
      </c>
      <c r="D33" s="218">
        <v>0</v>
      </c>
      <c r="E33" s="265">
        <v>0</v>
      </c>
      <c r="F33" s="218">
        <f>SUM(B33:E33)</f>
        <v>392.866</v>
      </c>
      <c r="G33" s="220">
        <f>F33/$F$9</f>
        <v>0.00810732810909871</v>
      </c>
      <c r="H33" s="219">
        <v>153.11999999999998</v>
      </c>
      <c r="I33" s="217">
        <v>175.205</v>
      </c>
      <c r="J33" s="218"/>
      <c r="K33" s="217"/>
      <c r="L33" s="218">
        <f>SUM(H33:K33)</f>
        <v>328.325</v>
      </c>
      <c r="M33" s="376">
        <f>IF(ISERROR(F33/L33-1),"         /0",(F33/L33-1))</f>
        <v>0.19657656285692537</v>
      </c>
      <c r="N33" s="381">
        <v>1130.831</v>
      </c>
      <c r="O33" s="217">
        <v>1329.074</v>
      </c>
      <c r="P33" s="218"/>
      <c r="Q33" s="217"/>
      <c r="R33" s="218">
        <f>SUM(N33:Q33)</f>
        <v>2459.9049999999997</v>
      </c>
      <c r="S33" s="396">
        <f>R33/$R$9</f>
        <v>0.005629343873031516</v>
      </c>
      <c r="T33" s="219">
        <v>2252.455</v>
      </c>
      <c r="U33" s="217">
        <v>1906.389</v>
      </c>
      <c r="V33" s="218"/>
      <c r="W33" s="217"/>
      <c r="X33" s="218">
        <f>SUM(T33:W33)</f>
        <v>4158.844</v>
      </c>
      <c r="Y33" s="216">
        <f>IF(ISERROR(R33/X33-1),"         /0",IF(R33/X33&gt;5,"  *  ",(R33/X33-1)))</f>
        <v>-0.40851231736511406</v>
      </c>
    </row>
    <row r="34" spans="1:25" ht="19.5" customHeight="1">
      <c r="A34" s="222" t="s">
        <v>155</v>
      </c>
      <c r="B34" s="219">
        <v>195.391</v>
      </c>
      <c r="C34" s="217">
        <v>143.858</v>
      </c>
      <c r="D34" s="218">
        <v>0</v>
      </c>
      <c r="E34" s="265">
        <v>0</v>
      </c>
      <c r="F34" s="218">
        <f>SUM(B34:E34)</f>
        <v>339.249</v>
      </c>
      <c r="G34" s="220">
        <f>F34/$F$9</f>
        <v>0.007000867862537427</v>
      </c>
      <c r="H34" s="219">
        <v>0</v>
      </c>
      <c r="I34" s="217">
        <v>0</v>
      </c>
      <c r="J34" s="218"/>
      <c r="K34" s="217"/>
      <c r="L34" s="218">
        <f>SUM(H34:K34)</f>
        <v>0</v>
      </c>
      <c r="M34" s="376" t="str">
        <f>IF(ISERROR(F34/L34-1),"         /0",(F34/L34-1))</f>
        <v>         /0</v>
      </c>
      <c r="N34" s="381">
        <v>1492.811</v>
      </c>
      <c r="O34" s="217">
        <v>1215.559</v>
      </c>
      <c r="P34" s="218"/>
      <c r="Q34" s="217"/>
      <c r="R34" s="218">
        <f>SUM(N34:Q34)</f>
        <v>2708.37</v>
      </c>
      <c r="S34" s="396">
        <f>R34/$R$9</f>
        <v>0.006197941003982824</v>
      </c>
      <c r="T34" s="219">
        <v>0</v>
      </c>
      <c r="U34" s="217">
        <v>0</v>
      </c>
      <c r="V34" s="218">
        <v>0</v>
      </c>
      <c r="W34" s="217">
        <v>0</v>
      </c>
      <c r="X34" s="218">
        <f>SUM(T34:W34)</f>
        <v>0</v>
      </c>
      <c r="Y34" s="216" t="str">
        <f>IF(ISERROR(R34/X34-1),"         /0",IF(R34/X34&gt;5,"  *  ",(R34/X34-1)))</f>
        <v>         /0</v>
      </c>
    </row>
    <row r="35" spans="1:25" ht="19.5" customHeight="1">
      <c r="A35" s="222" t="s">
        <v>192</v>
      </c>
      <c r="B35" s="219">
        <v>79.44999999999999</v>
      </c>
      <c r="C35" s="217">
        <v>223.019</v>
      </c>
      <c r="D35" s="218">
        <v>0</v>
      </c>
      <c r="E35" s="265">
        <v>0</v>
      </c>
      <c r="F35" s="218">
        <f>SUM(B35:E35)</f>
        <v>302.469</v>
      </c>
      <c r="G35" s="220">
        <f>F35/$F$9</f>
        <v>0.006241862176495237</v>
      </c>
      <c r="H35" s="219">
        <v>123.69900000000001</v>
      </c>
      <c r="I35" s="217">
        <v>196.718</v>
      </c>
      <c r="J35" s="218"/>
      <c r="K35" s="217"/>
      <c r="L35" s="218">
        <f>SUM(H35:K35)</f>
        <v>320.41700000000003</v>
      </c>
      <c r="M35" s="376">
        <f>IF(ISERROR(F35/L35-1),"         /0",(F35/L35-1))</f>
        <v>-0.056014506096742744</v>
      </c>
      <c r="N35" s="381">
        <v>805.9409999999999</v>
      </c>
      <c r="O35" s="217">
        <v>1810.9609999999998</v>
      </c>
      <c r="P35" s="218"/>
      <c r="Q35" s="217"/>
      <c r="R35" s="218">
        <f>SUM(N35:Q35)</f>
        <v>2616.9019999999996</v>
      </c>
      <c r="S35" s="396">
        <f>R35/$R$9</f>
        <v>0.005988622015900581</v>
      </c>
      <c r="T35" s="219">
        <v>966.2189999999999</v>
      </c>
      <c r="U35" s="217">
        <v>2003.4429999999998</v>
      </c>
      <c r="V35" s="218"/>
      <c r="W35" s="217"/>
      <c r="X35" s="218">
        <f>SUM(T35:W35)</f>
        <v>2969.662</v>
      </c>
      <c r="Y35" s="216">
        <f>IF(ISERROR(R35/X35-1),"         /0",IF(R35/X35&gt;5,"  *  ",(R35/X35-1)))</f>
        <v>-0.1187879294007198</v>
      </c>
    </row>
    <row r="36" spans="1:25" ht="19.5" customHeight="1">
      <c r="A36" s="222" t="s">
        <v>196</v>
      </c>
      <c r="B36" s="219">
        <v>126.431</v>
      </c>
      <c r="C36" s="217">
        <v>95.611</v>
      </c>
      <c r="D36" s="218">
        <v>0</v>
      </c>
      <c r="E36" s="265">
        <v>0</v>
      </c>
      <c r="F36" s="218">
        <f>SUM(B36:E36)</f>
        <v>222.042</v>
      </c>
      <c r="G36" s="220">
        <f>F36/$F$9</f>
        <v>0.004582140852098415</v>
      </c>
      <c r="H36" s="219">
        <v>148.404</v>
      </c>
      <c r="I36" s="217">
        <v>138.80700000000002</v>
      </c>
      <c r="J36" s="218"/>
      <c r="K36" s="217"/>
      <c r="L36" s="218">
        <f>SUM(H36:K36)</f>
        <v>287.211</v>
      </c>
      <c r="M36" s="376">
        <f>IF(ISERROR(F36/L36-1),"         /0",(F36/L36-1))</f>
        <v>-0.2269028693190721</v>
      </c>
      <c r="N36" s="381">
        <v>1231.1550000000002</v>
      </c>
      <c r="O36" s="217">
        <v>793.5529999999998</v>
      </c>
      <c r="P36" s="218"/>
      <c r="Q36" s="217"/>
      <c r="R36" s="218">
        <f>SUM(N36:Q36)</f>
        <v>2024.708</v>
      </c>
      <c r="S36" s="396">
        <f>R36/$R$9</f>
        <v>0.004633421849412029</v>
      </c>
      <c r="T36" s="219">
        <v>1031.3690000000001</v>
      </c>
      <c r="U36" s="217">
        <v>792.5129999999999</v>
      </c>
      <c r="V36" s="218">
        <v>0</v>
      </c>
      <c r="W36" s="217">
        <v>0</v>
      </c>
      <c r="X36" s="218">
        <f>SUM(T36:W36)</f>
        <v>1823.882</v>
      </c>
      <c r="Y36" s="216">
        <f>IF(ISERROR(R36/X36-1),"         /0",IF(R36/X36&gt;5,"  *  ",(R36/X36-1)))</f>
        <v>0.11010909697008908</v>
      </c>
    </row>
    <row r="37" spans="1:25" ht="19.5" customHeight="1">
      <c r="A37" s="222" t="s">
        <v>173</v>
      </c>
      <c r="B37" s="219">
        <v>148.658</v>
      </c>
      <c r="C37" s="217">
        <v>58.682</v>
      </c>
      <c r="D37" s="218">
        <v>0</v>
      </c>
      <c r="E37" s="265">
        <v>0</v>
      </c>
      <c r="F37" s="218">
        <f t="shared" si="9"/>
        <v>207.33999999999997</v>
      </c>
      <c r="G37" s="220">
        <f t="shared" si="10"/>
        <v>0.004278744941380843</v>
      </c>
      <c r="H37" s="219">
        <v>113.905</v>
      </c>
      <c r="I37" s="217"/>
      <c r="J37" s="218"/>
      <c r="K37" s="217"/>
      <c r="L37" s="218">
        <f t="shared" si="11"/>
        <v>113.905</v>
      </c>
      <c r="M37" s="376">
        <f t="shared" si="12"/>
        <v>0.8202888371888852</v>
      </c>
      <c r="N37" s="381">
        <v>1350.6970000000001</v>
      </c>
      <c r="O37" s="217">
        <v>1179.381</v>
      </c>
      <c r="P37" s="218"/>
      <c r="Q37" s="217"/>
      <c r="R37" s="218">
        <f t="shared" si="13"/>
        <v>2530.0780000000004</v>
      </c>
      <c r="S37" s="396">
        <f t="shared" si="14"/>
        <v>0.005789930541054161</v>
      </c>
      <c r="T37" s="219">
        <v>789.2330000000001</v>
      </c>
      <c r="U37" s="217">
        <v>378.899</v>
      </c>
      <c r="V37" s="218"/>
      <c r="W37" s="217"/>
      <c r="X37" s="218">
        <f t="shared" si="15"/>
        <v>1168.132</v>
      </c>
      <c r="Y37" s="216">
        <f t="shared" si="16"/>
        <v>1.165917892840878</v>
      </c>
    </row>
    <row r="38" spans="1:25" ht="19.5" customHeight="1">
      <c r="A38" s="222" t="s">
        <v>178</v>
      </c>
      <c r="B38" s="219">
        <v>0</v>
      </c>
      <c r="C38" s="217">
        <v>0</v>
      </c>
      <c r="D38" s="218">
        <v>0</v>
      </c>
      <c r="E38" s="265">
        <v>204.568</v>
      </c>
      <c r="F38" s="218">
        <f>SUM(B38:E38)</f>
        <v>204.568</v>
      </c>
      <c r="G38" s="220">
        <f>F38/$F$9</f>
        <v>0.004221540923933619</v>
      </c>
      <c r="H38" s="219"/>
      <c r="I38" s="217"/>
      <c r="J38" s="218"/>
      <c r="K38" s="217">
        <v>195.30399999999997</v>
      </c>
      <c r="L38" s="218">
        <f>SUM(H38:K38)</f>
        <v>195.30399999999997</v>
      </c>
      <c r="M38" s="376">
        <f>IF(ISERROR(F38/L38-1),"         /0",(F38/L38-1))</f>
        <v>0.047433744316552895</v>
      </c>
      <c r="N38" s="381"/>
      <c r="O38" s="217"/>
      <c r="P38" s="218">
        <v>272.84900000000005</v>
      </c>
      <c r="Q38" s="217">
        <v>845.833</v>
      </c>
      <c r="R38" s="218">
        <f>SUM(N38:Q38)</f>
        <v>1118.682</v>
      </c>
      <c r="S38" s="396">
        <f>R38/$R$9</f>
        <v>0.002560036124391244</v>
      </c>
      <c r="T38" s="219"/>
      <c r="U38" s="217"/>
      <c r="V38" s="218">
        <v>182.238</v>
      </c>
      <c r="W38" s="217">
        <v>1827.9940000000001</v>
      </c>
      <c r="X38" s="218">
        <f>SUM(T38:W38)</f>
        <v>2010.2320000000002</v>
      </c>
      <c r="Y38" s="216">
        <f>IF(ISERROR(R38/X38-1),"         /0",IF(R38/X38&gt;5,"  *  ",(R38/X38-1)))</f>
        <v>-0.44350602318538357</v>
      </c>
    </row>
    <row r="39" spans="1:25" ht="19.5" customHeight="1">
      <c r="A39" s="222" t="s">
        <v>198</v>
      </c>
      <c r="B39" s="219">
        <v>0</v>
      </c>
      <c r="C39" s="217">
        <v>0</v>
      </c>
      <c r="D39" s="218">
        <v>173.14</v>
      </c>
      <c r="E39" s="265">
        <v>24.833</v>
      </c>
      <c r="F39" s="218">
        <f t="shared" si="9"/>
        <v>197.97299999999998</v>
      </c>
      <c r="G39" s="220">
        <f t="shared" si="10"/>
        <v>0.004085444064242258</v>
      </c>
      <c r="H39" s="219">
        <v>0</v>
      </c>
      <c r="I39" s="217">
        <v>0</v>
      </c>
      <c r="J39" s="218"/>
      <c r="K39" s="217"/>
      <c r="L39" s="218">
        <f t="shared" si="11"/>
        <v>0</v>
      </c>
      <c r="M39" s="376" t="str">
        <f t="shared" si="12"/>
        <v>         /0</v>
      </c>
      <c r="N39" s="381">
        <v>0</v>
      </c>
      <c r="O39" s="217">
        <v>0.3</v>
      </c>
      <c r="P39" s="218">
        <v>415.041</v>
      </c>
      <c r="Q39" s="217">
        <v>183.81300000000002</v>
      </c>
      <c r="R39" s="218">
        <f t="shared" si="13"/>
        <v>599.154</v>
      </c>
      <c r="S39" s="396">
        <f t="shared" si="14"/>
        <v>0.0013711277057050274</v>
      </c>
      <c r="T39" s="219">
        <v>0</v>
      </c>
      <c r="U39" s="217">
        <v>0</v>
      </c>
      <c r="V39" s="218"/>
      <c r="W39" s="217"/>
      <c r="X39" s="218">
        <f t="shared" si="15"/>
        <v>0</v>
      </c>
      <c r="Y39" s="216" t="str">
        <f t="shared" si="16"/>
        <v>         /0</v>
      </c>
    </row>
    <row r="40" spans="1:25" ht="19.5" customHeight="1">
      <c r="A40" s="222" t="s">
        <v>201</v>
      </c>
      <c r="B40" s="219">
        <v>78.395</v>
      </c>
      <c r="C40" s="217">
        <v>77.806</v>
      </c>
      <c r="D40" s="218">
        <v>0</v>
      </c>
      <c r="E40" s="265">
        <v>0</v>
      </c>
      <c r="F40" s="218">
        <f t="shared" si="9"/>
        <v>156.201</v>
      </c>
      <c r="G40" s="220">
        <f t="shared" si="10"/>
        <v>0.0032234216195072304</v>
      </c>
      <c r="H40" s="219">
        <v>56.625</v>
      </c>
      <c r="I40" s="217">
        <v>0</v>
      </c>
      <c r="J40" s="218"/>
      <c r="K40" s="217"/>
      <c r="L40" s="218">
        <f t="shared" si="11"/>
        <v>56.625</v>
      </c>
      <c r="M40" s="376">
        <f t="shared" si="12"/>
        <v>1.7585165562913905</v>
      </c>
      <c r="N40" s="381">
        <v>389.45599999999996</v>
      </c>
      <c r="O40" s="217">
        <v>807.2650000000001</v>
      </c>
      <c r="P40" s="218"/>
      <c r="Q40" s="217"/>
      <c r="R40" s="218">
        <f t="shared" si="13"/>
        <v>1196.721</v>
      </c>
      <c r="S40" s="396">
        <f t="shared" si="14"/>
        <v>0.0027386236578559537</v>
      </c>
      <c r="T40" s="219">
        <v>397.24800000000005</v>
      </c>
      <c r="U40" s="217">
        <v>589.024</v>
      </c>
      <c r="V40" s="218"/>
      <c r="W40" s="217"/>
      <c r="X40" s="218">
        <f t="shared" si="15"/>
        <v>986.272</v>
      </c>
      <c r="Y40" s="216">
        <f t="shared" si="16"/>
        <v>0.21337825670808863</v>
      </c>
    </row>
    <row r="41" spans="1:25" ht="19.5" customHeight="1">
      <c r="A41" s="222" t="s">
        <v>203</v>
      </c>
      <c r="B41" s="219">
        <v>120.45</v>
      </c>
      <c r="C41" s="217">
        <v>0</v>
      </c>
      <c r="D41" s="218">
        <v>0</v>
      </c>
      <c r="E41" s="265">
        <v>0</v>
      </c>
      <c r="F41" s="218">
        <f t="shared" si="9"/>
        <v>120.45</v>
      </c>
      <c r="G41" s="220">
        <f t="shared" si="10"/>
        <v>0.0024856507581234814</v>
      </c>
      <c r="H41" s="219">
        <v>118.691</v>
      </c>
      <c r="I41" s="217">
        <v>0</v>
      </c>
      <c r="J41" s="218"/>
      <c r="K41" s="217"/>
      <c r="L41" s="218">
        <f t="shared" si="11"/>
        <v>118.691</v>
      </c>
      <c r="M41" s="376">
        <f t="shared" si="12"/>
        <v>0.014819994776352097</v>
      </c>
      <c r="N41" s="381">
        <v>1002.7330000000002</v>
      </c>
      <c r="O41" s="217">
        <v>29.989</v>
      </c>
      <c r="P41" s="218"/>
      <c r="Q41" s="217"/>
      <c r="R41" s="218">
        <f t="shared" si="13"/>
        <v>1032.7220000000002</v>
      </c>
      <c r="S41" s="396">
        <f t="shared" si="14"/>
        <v>0.002363321861309626</v>
      </c>
      <c r="T41" s="219">
        <v>490.176</v>
      </c>
      <c r="U41" s="217">
        <v>0</v>
      </c>
      <c r="V41" s="218"/>
      <c r="W41" s="217"/>
      <c r="X41" s="218">
        <f t="shared" si="15"/>
        <v>490.176</v>
      </c>
      <c r="Y41" s="216">
        <f t="shared" si="16"/>
        <v>1.106839176132655</v>
      </c>
    </row>
    <row r="42" spans="1:25" ht="19.5" customHeight="1">
      <c r="A42" s="222" t="s">
        <v>208</v>
      </c>
      <c r="B42" s="219">
        <v>49.607</v>
      </c>
      <c r="C42" s="217">
        <v>27.078</v>
      </c>
      <c r="D42" s="218">
        <v>0</v>
      </c>
      <c r="E42" s="265">
        <v>0</v>
      </c>
      <c r="F42" s="218">
        <f t="shared" si="9"/>
        <v>76.685</v>
      </c>
      <c r="G42" s="220">
        <f t="shared" si="10"/>
        <v>0.0015825000281170542</v>
      </c>
      <c r="H42" s="219">
        <v>73.30499999999999</v>
      </c>
      <c r="I42" s="217">
        <v>32.18</v>
      </c>
      <c r="J42" s="218"/>
      <c r="K42" s="217"/>
      <c r="L42" s="218">
        <f t="shared" si="11"/>
        <v>105.48499999999999</v>
      </c>
      <c r="M42" s="376">
        <f t="shared" si="12"/>
        <v>-0.27302460065412126</v>
      </c>
      <c r="N42" s="381">
        <v>471.2849999999999</v>
      </c>
      <c r="O42" s="217">
        <v>250.881</v>
      </c>
      <c r="P42" s="218"/>
      <c r="Q42" s="217"/>
      <c r="R42" s="218">
        <f t="shared" si="13"/>
        <v>722.1659999999999</v>
      </c>
      <c r="S42" s="396">
        <f t="shared" si="14"/>
        <v>0.0016526332307189415</v>
      </c>
      <c r="T42" s="219">
        <v>1138.974</v>
      </c>
      <c r="U42" s="217">
        <v>927.236</v>
      </c>
      <c r="V42" s="218"/>
      <c r="W42" s="217"/>
      <c r="X42" s="218">
        <f t="shared" si="15"/>
        <v>2066.21</v>
      </c>
      <c r="Y42" s="216">
        <f t="shared" si="16"/>
        <v>-0.6504876077455826</v>
      </c>
    </row>
    <row r="43" spans="1:25" ht="19.5" customHeight="1">
      <c r="A43" s="222" t="s">
        <v>183</v>
      </c>
      <c r="B43" s="219">
        <v>0</v>
      </c>
      <c r="C43" s="217">
        <v>71.667</v>
      </c>
      <c r="D43" s="218">
        <v>0</v>
      </c>
      <c r="E43" s="265">
        <v>0</v>
      </c>
      <c r="F43" s="218">
        <f t="shared" si="9"/>
        <v>71.667</v>
      </c>
      <c r="G43" s="220">
        <f t="shared" si="10"/>
        <v>0.0014789467238060237</v>
      </c>
      <c r="H43" s="219"/>
      <c r="I43" s="217">
        <v>2.214</v>
      </c>
      <c r="J43" s="218"/>
      <c r="K43" s="217"/>
      <c r="L43" s="218">
        <f t="shared" si="11"/>
        <v>2.214</v>
      </c>
      <c r="M43" s="376">
        <f t="shared" si="12"/>
        <v>31.369918699186996</v>
      </c>
      <c r="N43" s="381"/>
      <c r="O43" s="217">
        <v>292.3509999999999</v>
      </c>
      <c r="P43" s="218"/>
      <c r="Q43" s="217"/>
      <c r="R43" s="218">
        <f t="shared" si="13"/>
        <v>292.3509999999999</v>
      </c>
      <c r="S43" s="396">
        <f t="shared" si="14"/>
        <v>0.0006690275887177091</v>
      </c>
      <c r="T43" s="219">
        <v>88.513</v>
      </c>
      <c r="U43" s="217">
        <v>1314.301</v>
      </c>
      <c r="V43" s="218"/>
      <c r="W43" s="217"/>
      <c r="X43" s="218">
        <f t="shared" si="15"/>
        <v>1402.8139999999999</v>
      </c>
      <c r="Y43" s="216">
        <f t="shared" si="16"/>
        <v>-0.7915967476800203</v>
      </c>
    </row>
    <row r="44" spans="1:25" ht="19.5" customHeight="1">
      <c r="A44" s="222" t="s">
        <v>209</v>
      </c>
      <c r="B44" s="219">
        <v>35.237</v>
      </c>
      <c r="C44" s="217">
        <v>36.021</v>
      </c>
      <c r="D44" s="218">
        <v>0</v>
      </c>
      <c r="E44" s="265">
        <v>0</v>
      </c>
      <c r="F44" s="218">
        <f>SUM(B44:E44)</f>
        <v>71.25800000000001</v>
      </c>
      <c r="G44" s="220">
        <f>F44/$F$9</f>
        <v>0.0014705064485044672</v>
      </c>
      <c r="H44" s="219">
        <v>0</v>
      </c>
      <c r="I44" s="217">
        <v>0</v>
      </c>
      <c r="J44" s="218">
        <v>0</v>
      </c>
      <c r="K44" s="217">
        <v>0</v>
      </c>
      <c r="L44" s="218">
        <f>SUM(H44:K44)</f>
        <v>0</v>
      </c>
      <c r="M44" s="376" t="str">
        <f>IF(ISERROR(F44/L44-1),"         /0",(F44/L44-1))</f>
        <v>         /0</v>
      </c>
      <c r="N44" s="381">
        <v>106.83099999999999</v>
      </c>
      <c r="O44" s="217">
        <v>108.79100000000001</v>
      </c>
      <c r="P44" s="218"/>
      <c r="Q44" s="217"/>
      <c r="R44" s="218">
        <f>SUM(N44:Q44)</f>
        <v>215.622</v>
      </c>
      <c r="S44" s="396">
        <f>R44/$R$9</f>
        <v>0.0004934379110538016</v>
      </c>
      <c r="T44" s="219">
        <v>0</v>
      </c>
      <c r="U44" s="217">
        <v>0</v>
      </c>
      <c r="V44" s="218">
        <v>0</v>
      </c>
      <c r="W44" s="217">
        <v>0</v>
      </c>
      <c r="X44" s="218">
        <f>SUM(T44:W44)</f>
        <v>0</v>
      </c>
      <c r="Y44" s="216" t="str">
        <f>IF(ISERROR(R44/X44-1),"         /0",IF(R44/X44&gt;5,"  *  ",(R44/X44-1)))</f>
        <v>         /0</v>
      </c>
    </row>
    <row r="45" spans="1:25" ht="19.5" customHeight="1" thickBot="1">
      <c r="A45" s="222" t="s">
        <v>171</v>
      </c>
      <c r="B45" s="219">
        <v>9.288</v>
      </c>
      <c r="C45" s="217">
        <v>2.8390000000000004</v>
      </c>
      <c r="D45" s="218">
        <v>0.02</v>
      </c>
      <c r="E45" s="265">
        <v>24.595</v>
      </c>
      <c r="F45" s="218">
        <f>SUM(B45:E45)</f>
        <v>36.742</v>
      </c>
      <c r="G45" s="220">
        <f>F45/$F$9</f>
        <v>0.0007582215039848315</v>
      </c>
      <c r="H45" s="219">
        <v>384.18899999999996</v>
      </c>
      <c r="I45" s="217">
        <v>320.21299999999997</v>
      </c>
      <c r="J45" s="218">
        <v>5.221</v>
      </c>
      <c r="K45" s="217">
        <v>3.13</v>
      </c>
      <c r="L45" s="218">
        <f>SUM(H45:K45)</f>
        <v>712.7529999999999</v>
      </c>
      <c r="M45" s="376">
        <f>IF(ISERROR(F45/L45-1),"         /0",(F45/L45-1))</f>
        <v>-0.9484505852658635</v>
      </c>
      <c r="N45" s="381">
        <v>718.301</v>
      </c>
      <c r="O45" s="217">
        <v>1963.221</v>
      </c>
      <c r="P45" s="218">
        <v>344.06800000000004</v>
      </c>
      <c r="Q45" s="217">
        <v>771.416</v>
      </c>
      <c r="R45" s="218">
        <f>SUM(N45:Q45)</f>
        <v>3797.0060000000003</v>
      </c>
      <c r="S45" s="396">
        <f>R45/$R$9</f>
        <v>0.008689218673877206</v>
      </c>
      <c r="T45" s="219">
        <v>1947.117</v>
      </c>
      <c r="U45" s="217">
        <v>3001.802</v>
      </c>
      <c r="V45" s="218">
        <v>797.7189999999999</v>
      </c>
      <c r="W45" s="217">
        <v>1626.5430000000001</v>
      </c>
      <c r="X45" s="218">
        <f>SUM(T45:W45)</f>
        <v>7373.1810000000005</v>
      </c>
      <c r="Y45" s="216">
        <f>IF(ISERROR(R45/X45-1),"         /0",IF(R45/X45&gt;5,"  *  ",(R45/X45-1)))</f>
        <v>-0.48502471321401164</v>
      </c>
    </row>
    <row r="46" spans="1:25" s="208" customFormat="1" ht="19.5" customHeight="1">
      <c r="A46" s="215" t="s">
        <v>56</v>
      </c>
      <c r="B46" s="212">
        <f>SUM(B47:B56)</f>
        <v>2178.278</v>
      </c>
      <c r="C46" s="211">
        <f>SUM(C47:C56)</f>
        <v>1991.1919999999998</v>
      </c>
      <c r="D46" s="210">
        <f>SUM(D47:D56)</f>
        <v>0</v>
      </c>
      <c r="E46" s="211">
        <f>SUM(E47:E56)</f>
        <v>0</v>
      </c>
      <c r="F46" s="210">
        <f>SUM(B46:E46)</f>
        <v>4169.469999999999</v>
      </c>
      <c r="G46" s="213">
        <f>F46/$F$9</f>
        <v>0.08604272533394032</v>
      </c>
      <c r="H46" s="212">
        <f>SUM(H47:H56)</f>
        <v>2817.1150000000002</v>
      </c>
      <c r="I46" s="211">
        <f>SUM(I47:I56)</f>
        <v>1577.488</v>
      </c>
      <c r="J46" s="210">
        <f>SUM(J47:J56)</f>
        <v>0</v>
      </c>
      <c r="K46" s="211">
        <f>SUM(K47:K56)</f>
        <v>0.1</v>
      </c>
      <c r="L46" s="210">
        <f>SUM(H46:K46)</f>
        <v>4394.703</v>
      </c>
      <c r="M46" s="374">
        <f>IF(ISERROR(F46/L46-1),"         /0",(F46/L46-1))</f>
        <v>-0.05125101741801463</v>
      </c>
      <c r="N46" s="379">
        <f>SUM(N47:N56)</f>
        <v>21163.563000000002</v>
      </c>
      <c r="O46" s="211">
        <f>SUM(O47:O56)</f>
        <v>15905.215</v>
      </c>
      <c r="P46" s="210">
        <f>SUM(P47:P56)</f>
        <v>610.775</v>
      </c>
      <c r="Q46" s="211">
        <f>SUM(Q47:Q56)</f>
        <v>6.178999999999999</v>
      </c>
      <c r="R46" s="210">
        <f>SUM(N46:Q46)</f>
        <v>37685.732</v>
      </c>
      <c r="S46" s="394">
        <f>R46/$R$9</f>
        <v>0.08624151930050461</v>
      </c>
      <c r="T46" s="212">
        <f>SUM(T47:T56)</f>
        <v>21529.602000000003</v>
      </c>
      <c r="U46" s="211">
        <f>SUM(U47:U56)</f>
        <v>13590.416000000003</v>
      </c>
      <c r="V46" s="210">
        <f>SUM(V47:V56)</f>
        <v>184.853</v>
      </c>
      <c r="W46" s="211">
        <f>SUM(W47:W56)</f>
        <v>8.152999999999999</v>
      </c>
      <c r="X46" s="210">
        <f>SUM(T46:W46)</f>
        <v>35313.024000000005</v>
      </c>
      <c r="Y46" s="209">
        <f>IF(ISERROR(R46/X46-1),"         /0",IF(R46/X46&gt;5,"  *  ",(R46/X46-1)))</f>
        <v>0.06719073393431274</v>
      </c>
    </row>
    <row r="47" spans="1:25" ht="19.5" customHeight="1">
      <c r="A47" s="222" t="s">
        <v>185</v>
      </c>
      <c r="B47" s="219">
        <v>935.8389999999999</v>
      </c>
      <c r="C47" s="217">
        <v>0</v>
      </c>
      <c r="D47" s="218">
        <v>0</v>
      </c>
      <c r="E47" s="217">
        <v>0</v>
      </c>
      <c r="F47" s="218">
        <f>SUM(B47:E47)</f>
        <v>935.8389999999999</v>
      </c>
      <c r="G47" s="220">
        <f>F47/$F$9</f>
        <v>0.01931231979934845</v>
      </c>
      <c r="H47" s="219">
        <v>1173.333</v>
      </c>
      <c r="I47" s="217"/>
      <c r="J47" s="218"/>
      <c r="K47" s="217"/>
      <c r="L47" s="218">
        <f>SUM(H47:K47)</f>
        <v>1173.333</v>
      </c>
      <c r="M47" s="376">
        <f>IF(ISERROR(F47/L47-1),"         /0",(F47/L47-1))</f>
        <v>-0.20240971659366958</v>
      </c>
      <c r="N47" s="381">
        <v>8467.003999999999</v>
      </c>
      <c r="O47" s="217"/>
      <c r="P47" s="218"/>
      <c r="Q47" s="217"/>
      <c r="R47" s="218">
        <f>SUM(N47:Q47)</f>
        <v>8467.003999999999</v>
      </c>
      <c r="S47" s="396">
        <f>R47/$R$9</f>
        <v>0.019376226760925052</v>
      </c>
      <c r="T47" s="219">
        <v>11015.155</v>
      </c>
      <c r="U47" s="217"/>
      <c r="V47" s="218"/>
      <c r="W47" s="217"/>
      <c r="X47" s="201">
        <f>SUM(T47:W47)</f>
        <v>11015.155</v>
      </c>
      <c r="Y47" s="216">
        <f>IF(ISERROR(R47/X47-1),"         /0",IF(R47/X47&gt;5,"  *  ",(R47/X47-1)))</f>
        <v>-0.23133137935871095</v>
      </c>
    </row>
    <row r="48" spans="1:25" ht="19.5" customHeight="1">
      <c r="A48" s="222" t="s">
        <v>154</v>
      </c>
      <c r="B48" s="219">
        <v>171.141</v>
      </c>
      <c r="C48" s="217">
        <v>733.687</v>
      </c>
      <c r="D48" s="218">
        <v>0</v>
      </c>
      <c r="E48" s="217">
        <v>0</v>
      </c>
      <c r="F48" s="218">
        <f>SUM(B48:E48)</f>
        <v>904.828</v>
      </c>
      <c r="G48" s="220">
        <f>F48/$F$9</f>
        <v>0.018672365331435063</v>
      </c>
      <c r="H48" s="219">
        <v>104.38700000000001</v>
      </c>
      <c r="I48" s="217">
        <v>537.837</v>
      </c>
      <c r="J48" s="218">
        <v>0</v>
      </c>
      <c r="K48" s="217">
        <v>0</v>
      </c>
      <c r="L48" s="218">
        <f>SUM(H48:K48)</f>
        <v>642.224</v>
      </c>
      <c r="M48" s="376">
        <f>IF(ISERROR(F48/L48-1),"         /0",(F48/L48-1))</f>
        <v>0.40889783004060876</v>
      </c>
      <c r="N48" s="381">
        <v>868.1880000000001</v>
      </c>
      <c r="O48" s="217">
        <v>5867.931999999999</v>
      </c>
      <c r="P48" s="218">
        <v>0</v>
      </c>
      <c r="Q48" s="217">
        <v>0</v>
      </c>
      <c r="R48" s="218">
        <f>SUM(N48:Q48)</f>
        <v>6736.119999999999</v>
      </c>
      <c r="S48" s="396">
        <f>R48/$R$9</f>
        <v>0.015415203371676976</v>
      </c>
      <c r="T48" s="219">
        <v>649.394</v>
      </c>
      <c r="U48" s="217">
        <v>2565.7800000000007</v>
      </c>
      <c r="V48" s="218">
        <v>0</v>
      </c>
      <c r="W48" s="217">
        <v>0</v>
      </c>
      <c r="X48" s="201">
        <f>SUM(T48:W48)</f>
        <v>3215.174000000001</v>
      </c>
      <c r="Y48" s="216">
        <f>IF(ISERROR(R48/X48-1),"         /0",IF(R48/X48&gt;5,"  *  ",(R48/X48-1)))</f>
        <v>1.0951027844838248</v>
      </c>
    </row>
    <row r="49" spans="1:25" ht="19.5" customHeight="1">
      <c r="A49" s="222" t="s">
        <v>189</v>
      </c>
      <c r="B49" s="219">
        <v>169.462</v>
      </c>
      <c r="C49" s="217">
        <v>428.46399999999994</v>
      </c>
      <c r="D49" s="218">
        <v>0</v>
      </c>
      <c r="E49" s="217">
        <v>0</v>
      </c>
      <c r="F49" s="218">
        <f>SUM(B49:E49)</f>
        <v>597.9259999999999</v>
      </c>
      <c r="G49" s="220">
        <f>F49/$F$9</f>
        <v>0.012339022127038113</v>
      </c>
      <c r="H49" s="219">
        <v>226.276</v>
      </c>
      <c r="I49" s="217">
        <v>392.756</v>
      </c>
      <c r="J49" s="218"/>
      <c r="K49" s="217"/>
      <c r="L49" s="218">
        <f>SUM(H49:K49)</f>
        <v>619.0319999999999</v>
      </c>
      <c r="M49" s="376">
        <f>IF(ISERROR(F49/L49-1),"         /0",(F49/L49-1))</f>
        <v>-0.03409516793962186</v>
      </c>
      <c r="N49" s="381">
        <v>1734.3609999999999</v>
      </c>
      <c r="O49" s="217">
        <v>3049.224</v>
      </c>
      <c r="P49" s="218"/>
      <c r="Q49" s="217"/>
      <c r="R49" s="218">
        <f>SUM(N49:Q49)</f>
        <v>4783.585</v>
      </c>
      <c r="S49" s="396">
        <f>R49/$R$9</f>
        <v>0.010946945069372788</v>
      </c>
      <c r="T49" s="219">
        <v>1903.388</v>
      </c>
      <c r="U49" s="217">
        <v>3007.297</v>
      </c>
      <c r="V49" s="218"/>
      <c r="W49" s="217"/>
      <c r="X49" s="201">
        <f>SUM(T49:W49)</f>
        <v>4910.6849999999995</v>
      </c>
      <c r="Y49" s="216">
        <f>IF(ISERROR(R49/X49-1),"         /0",IF(R49/X49&gt;5,"  *  ",(R49/X49-1)))</f>
        <v>-0.02588233617102287</v>
      </c>
    </row>
    <row r="50" spans="1:25" ht="19.5" customHeight="1">
      <c r="A50" s="222" t="s">
        <v>190</v>
      </c>
      <c r="B50" s="219">
        <v>438.93</v>
      </c>
      <c r="C50" s="217">
        <v>135</v>
      </c>
      <c r="D50" s="218">
        <v>0</v>
      </c>
      <c r="E50" s="217">
        <v>0</v>
      </c>
      <c r="F50" s="218">
        <f>SUM(B50:E50)</f>
        <v>573.9300000000001</v>
      </c>
      <c r="G50" s="220">
        <f>F50/$F$9</f>
        <v>0.011843831794186882</v>
      </c>
      <c r="H50" s="219">
        <v>1087.594</v>
      </c>
      <c r="I50" s="217">
        <v>121.985</v>
      </c>
      <c r="J50" s="218"/>
      <c r="K50" s="217"/>
      <c r="L50" s="218">
        <f>SUM(H50:K50)</f>
        <v>1209.579</v>
      </c>
      <c r="M50" s="376">
        <f>IF(ISERROR(F50/L50-1),"         /0",(F50/L50-1))</f>
        <v>-0.5255125957047865</v>
      </c>
      <c r="N50" s="381">
        <v>6195.509</v>
      </c>
      <c r="O50" s="217">
        <v>1142.6399999999999</v>
      </c>
      <c r="P50" s="218">
        <v>610.775</v>
      </c>
      <c r="Q50" s="217">
        <v>5.879</v>
      </c>
      <c r="R50" s="218">
        <f>SUM(N50:Q50)</f>
        <v>7954.802999999999</v>
      </c>
      <c r="S50" s="396">
        <f>R50/$R$9</f>
        <v>0.01820408573876744</v>
      </c>
      <c r="T50" s="219">
        <v>6053.259</v>
      </c>
      <c r="U50" s="217">
        <v>3449.148</v>
      </c>
      <c r="V50" s="218">
        <v>184.829</v>
      </c>
      <c r="W50" s="217">
        <v>8.03</v>
      </c>
      <c r="X50" s="201">
        <f>SUM(T50:W50)</f>
        <v>9695.266</v>
      </c>
      <c r="Y50" s="216">
        <f>IF(ISERROR(R50/X50-1),"         /0",IF(R50/X50&gt;5,"  *  ",(R50/X50-1)))</f>
        <v>-0.1795167868524702</v>
      </c>
    </row>
    <row r="51" spans="1:25" ht="19.5" customHeight="1">
      <c r="A51" s="222" t="s">
        <v>193</v>
      </c>
      <c r="B51" s="219">
        <v>85.10199999999999</v>
      </c>
      <c r="C51" s="217">
        <v>284.63</v>
      </c>
      <c r="D51" s="218">
        <v>0</v>
      </c>
      <c r="E51" s="217">
        <v>0</v>
      </c>
      <c r="F51" s="218">
        <f>SUM(B51:E51)</f>
        <v>369.73199999999997</v>
      </c>
      <c r="G51" s="220">
        <f>F51/$F$9</f>
        <v>0.00762992632712753</v>
      </c>
      <c r="H51" s="219">
        <v>155.078</v>
      </c>
      <c r="I51" s="217">
        <v>308.276</v>
      </c>
      <c r="J51" s="218"/>
      <c r="K51" s="217"/>
      <c r="L51" s="218">
        <f>SUM(H51:K51)</f>
        <v>463.35400000000004</v>
      </c>
      <c r="M51" s="376">
        <f>IF(ISERROR(F51/L51-1),"         /0",(F51/L51-1))</f>
        <v>-0.20205285807395656</v>
      </c>
      <c r="N51" s="381">
        <v>956.372</v>
      </c>
      <c r="O51" s="217">
        <v>2505.612</v>
      </c>
      <c r="P51" s="218"/>
      <c r="Q51" s="217"/>
      <c r="R51" s="218">
        <f>SUM(N51:Q51)</f>
        <v>3461.984</v>
      </c>
      <c r="S51" s="396">
        <f>R51/$R$9</f>
        <v>0.007922541081437348</v>
      </c>
      <c r="T51" s="219">
        <v>1147.158</v>
      </c>
      <c r="U51" s="217">
        <v>2558.68</v>
      </c>
      <c r="V51" s="218"/>
      <c r="W51" s="217"/>
      <c r="X51" s="201">
        <f>SUM(T51:W51)</f>
        <v>3705.8379999999997</v>
      </c>
      <c r="Y51" s="216">
        <f>IF(ISERROR(R51/X51-1),"         /0",IF(R51/X51&gt;5,"  *  ",(R51/X51-1)))</f>
        <v>-0.06580266055882633</v>
      </c>
    </row>
    <row r="52" spans="1:25" ht="19.5" customHeight="1">
      <c r="A52" s="222" t="s">
        <v>194</v>
      </c>
      <c r="B52" s="219">
        <v>135.808</v>
      </c>
      <c r="C52" s="217">
        <v>128.48399999999998</v>
      </c>
      <c r="D52" s="218">
        <v>0</v>
      </c>
      <c r="E52" s="217">
        <v>0</v>
      </c>
      <c r="F52" s="218">
        <f>SUM(B52:E52)</f>
        <v>264.292</v>
      </c>
      <c r="G52" s="220">
        <f>F52/$F$9</f>
        <v>0.0054540274816602</v>
      </c>
      <c r="H52" s="219"/>
      <c r="I52" s="217"/>
      <c r="J52" s="218"/>
      <c r="K52" s="217"/>
      <c r="L52" s="218">
        <f>SUM(H52:K52)</f>
        <v>0</v>
      </c>
      <c r="M52" s="376" t="str">
        <f>IF(ISERROR(F52/L52-1),"         /0",(F52/L52-1))</f>
        <v>         /0</v>
      </c>
      <c r="N52" s="381">
        <v>789.863</v>
      </c>
      <c r="O52" s="217">
        <v>808.5509999999999</v>
      </c>
      <c r="P52" s="218"/>
      <c r="Q52" s="217"/>
      <c r="R52" s="218">
        <f>SUM(N52:Q52)</f>
        <v>1598.414</v>
      </c>
      <c r="S52" s="396">
        <f>R52/$R$9</f>
        <v>0.0036578738030402795</v>
      </c>
      <c r="T52" s="219"/>
      <c r="U52" s="217"/>
      <c r="V52" s="218"/>
      <c r="W52" s="217"/>
      <c r="X52" s="201">
        <f>SUM(T52:W52)</f>
        <v>0</v>
      </c>
      <c r="Y52" s="216" t="str">
        <f>IF(ISERROR(R52/X52-1),"         /0",IF(R52/X52&gt;5,"  *  ",(R52/X52-1)))</f>
        <v>         /0</v>
      </c>
    </row>
    <row r="53" spans="1:25" ht="19.5" customHeight="1">
      <c r="A53" s="222" t="s">
        <v>195</v>
      </c>
      <c r="B53" s="219">
        <v>18.775</v>
      </c>
      <c r="C53" s="217">
        <v>234.78799999999998</v>
      </c>
      <c r="D53" s="218">
        <v>0</v>
      </c>
      <c r="E53" s="217">
        <v>0</v>
      </c>
      <c r="F53" s="218">
        <f>SUM(B53:E53)</f>
        <v>253.563</v>
      </c>
      <c r="G53" s="220">
        <f>F53/$F$9</f>
        <v>0.005232619868676333</v>
      </c>
      <c r="H53" s="219">
        <v>8.888</v>
      </c>
      <c r="I53" s="217">
        <v>152.602</v>
      </c>
      <c r="J53" s="218"/>
      <c r="K53" s="217"/>
      <c r="L53" s="218">
        <f>SUM(H53:K53)</f>
        <v>161.49</v>
      </c>
      <c r="M53" s="376">
        <f>IF(ISERROR(F53/L53-1),"         /0",(F53/L53-1))</f>
        <v>0.570146758313208</v>
      </c>
      <c r="N53" s="381">
        <v>106.66400000000002</v>
      </c>
      <c r="O53" s="217">
        <v>1895.547</v>
      </c>
      <c r="P53" s="218"/>
      <c r="Q53" s="217"/>
      <c r="R53" s="218">
        <f>SUM(N53:Q53)</f>
        <v>2002.211</v>
      </c>
      <c r="S53" s="396">
        <f>R53/$R$9</f>
        <v>0.004581938825022229</v>
      </c>
      <c r="T53" s="219">
        <v>77.34</v>
      </c>
      <c r="U53" s="217">
        <v>1855.691</v>
      </c>
      <c r="V53" s="218"/>
      <c r="W53" s="217"/>
      <c r="X53" s="201">
        <f>SUM(T53:W53)</f>
        <v>1933.031</v>
      </c>
      <c r="Y53" s="216">
        <f>IF(ISERROR(R53/X53-1),"         /0",IF(R53/X53&gt;5,"  *  ",(R53/X53-1)))</f>
        <v>0.03578835517899104</v>
      </c>
    </row>
    <row r="54" spans="1:25" ht="19.5" customHeight="1">
      <c r="A54" s="222" t="s">
        <v>199</v>
      </c>
      <c r="B54" s="219">
        <v>172.374</v>
      </c>
      <c r="C54" s="217">
        <v>16.298</v>
      </c>
      <c r="D54" s="218">
        <v>0</v>
      </c>
      <c r="E54" s="217">
        <v>0</v>
      </c>
      <c r="F54" s="218">
        <f>SUM(B54:E54)</f>
        <v>188.672</v>
      </c>
      <c r="G54" s="220">
        <f>F54/$F$9</f>
        <v>0.0038935051875190825</v>
      </c>
      <c r="H54" s="219"/>
      <c r="I54" s="217"/>
      <c r="J54" s="218"/>
      <c r="K54" s="217"/>
      <c r="L54" s="218">
        <f>SUM(H54:K54)</f>
        <v>0</v>
      </c>
      <c r="M54" s="376" t="str">
        <f>IF(ISERROR(F54/L54-1),"         /0",(F54/L54-1))</f>
        <v>         /0</v>
      </c>
      <c r="N54" s="381">
        <v>1130.347</v>
      </c>
      <c r="O54" s="217">
        <v>310.361</v>
      </c>
      <c r="P54" s="218"/>
      <c r="Q54" s="217"/>
      <c r="R54" s="218">
        <f>SUM(N54:Q54)</f>
        <v>1440.708</v>
      </c>
      <c r="S54" s="396">
        <f>R54/$R$9</f>
        <v>0.0032969731565355128</v>
      </c>
      <c r="T54" s="219"/>
      <c r="U54" s="217"/>
      <c r="V54" s="218"/>
      <c r="W54" s="217"/>
      <c r="X54" s="201">
        <f>SUM(T54:W54)</f>
        <v>0</v>
      </c>
      <c r="Y54" s="216" t="str">
        <f>IF(ISERROR(R54/X54-1),"         /0",IF(R54/X54&gt;5,"  *  ",(R54/X54-1)))</f>
        <v>         /0</v>
      </c>
    </row>
    <row r="55" spans="1:25" ht="19.5" customHeight="1">
      <c r="A55" s="222" t="s">
        <v>271</v>
      </c>
      <c r="B55" s="219">
        <v>29.801000000000002</v>
      </c>
      <c r="C55" s="217">
        <v>29.791</v>
      </c>
      <c r="D55" s="218">
        <v>0</v>
      </c>
      <c r="E55" s="217">
        <v>0</v>
      </c>
      <c r="F55" s="218">
        <f>SUM(B55:E55)</f>
        <v>59.592</v>
      </c>
      <c r="G55" s="220">
        <f>F55/$F$9</f>
        <v>0.0012297625568957618</v>
      </c>
      <c r="H55" s="219">
        <v>21.543</v>
      </c>
      <c r="I55" s="217">
        <v>64.032</v>
      </c>
      <c r="J55" s="218"/>
      <c r="K55" s="217"/>
      <c r="L55" s="218">
        <f>SUM(H55:K55)</f>
        <v>85.57499999999999</v>
      </c>
      <c r="M55" s="376">
        <f>IF(ISERROR(F55/L55-1),"         /0",(F55/L55-1))</f>
        <v>-0.3036283961437335</v>
      </c>
      <c r="N55" s="381">
        <v>320.6429999999999</v>
      </c>
      <c r="O55" s="217">
        <v>325.12699999999995</v>
      </c>
      <c r="P55" s="218"/>
      <c r="Q55" s="217"/>
      <c r="R55" s="218">
        <f>SUM(N55:Q55)</f>
        <v>645.7699999999999</v>
      </c>
      <c r="S55" s="396">
        <f>R55/$R$9</f>
        <v>0.0014778056034227183</v>
      </c>
      <c r="T55" s="219">
        <v>55.93899999999999</v>
      </c>
      <c r="U55" s="217">
        <v>153.82</v>
      </c>
      <c r="V55" s="218"/>
      <c r="W55" s="217"/>
      <c r="X55" s="201">
        <f>SUM(T55:W55)</f>
        <v>209.759</v>
      </c>
      <c r="Y55" s="216">
        <f>IF(ISERROR(R55/X55-1),"         /0",IF(R55/X55&gt;5,"  *  ",(R55/X55-1)))</f>
        <v>2.078628330607983</v>
      </c>
    </row>
    <row r="56" spans="1:25" ht="19.5" customHeight="1" thickBot="1">
      <c r="A56" s="222" t="s">
        <v>171</v>
      </c>
      <c r="B56" s="219">
        <v>21.046000000000003</v>
      </c>
      <c r="C56" s="217">
        <v>0.05</v>
      </c>
      <c r="D56" s="218">
        <v>0</v>
      </c>
      <c r="E56" s="217">
        <v>0</v>
      </c>
      <c r="F56" s="218">
        <f>SUM(B56:E56)</f>
        <v>21.096000000000004</v>
      </c>
      <c r="G56" s="220">
        <f>F56/$F$9</f>
        <v>0.0004353448600529097</v>
      </c>
      <c r="H56" s="219">
        <v>40.016</v>
      </c>
      <c r="I56" s="217"/>
      <c r="J56" s="218"/>
      <c r="K56" s="217">
        <v>0.1</v>
      </c>
      <c r="L56" s="218">
        <f>SUM(H56:K56)</f>
        <v>40.116</v>
      </c>
      <c r="M56" s="376">
        <f aca="true" t="shared" si="17" ref="M56:M79">IF(ISERROR(F56/L56-1),"         /0",(F56/L56-1))</f>
        <v>-0.4741250373915644</v>
      </c>
      <c r="N56" s="381">
        <v>594.6119999999999</v>
      </c>
      <c r="O56" s="217">
        <v>0.22099999999999997</v>
      </c>
      <c r="P56" s="218"/>
      <c r="Q56" s="217">
        <v>0.3</v>
      </c>
      <c r="R56" s="218">
        <f>SUM(N56:Q56)</f>
        <v>595.1329999999998</v>
      </c>
      <c r="S56" s="396">
        <f>R56/$R$9</f>
        <v>0.0013619258903042452</v>
      </c>
      <c r="T56" s="219">
        <v>627.969</v>
      </c>
      <c r="U56" s="217">
        <v>0</v>
      </c>
      <c r="V56" s="218">
        <v>0.024</v>
      </c>
      <c r="W56" s="217">
        <v>0.123</v>
      </c>
      <c r="X56" s="201">
        <f>SUM(T56:W56)</f>
        <v>628.1160000000001</v>
      </c>
      <c r="Y56" s="216">
        <f>IF(ISERROR(R56/X56-1),"         /0",IF(R56/X56&gt;5,"  *  ",(R56/X56-1)))</f>
        <v>-0.052511001152653836</v>
      </c>
    </row>
    <row r="57" spans="1:25" s="208" customFormat="1" ht="19.5" customHeight="1">
      <c r="A57" s="215" t="s">
        <v>55</v>
      </c>
      <c r="B57" s="212">
        <f>SUM(B58:B74)</f>
        <v>2870.1639999999998</v>
      </c>
      <c r="C57" s="211">
        <f>SUM(C58:C74)</f>
        <v>2009.9740000000002</v>
      </c>
      <c r="D57" s="210">
        <f>SUM(D58:D74)</f>
        <v>0.04</v>
      </c>
      <c r="E57" s="211">
        <f>SUM(E58:E74)</f>
        <v>206.96800000000002</v>
      </c>
      <c r="F57" s="210">
        <f>SUM(B57:E57)</f>
        <v>5087.146</v>
      </c>
      <c r="G57" s="213">
        <f>F57/$F$9</f>
        <v>0.1049802267462419</v>
      </c>
      <c r="H57" s="212">
        <f>SUM(H58:H74)</f>
        <v>2422.531</v>
      </c>
      <c r="I57" s="211">
        <f>SUM(I58:I74)</f>
        <v>2286.349</v>
      </c>
      <c r="J57" s="210">
        <f>SUM(J58:J74)</f>
        <v>0</v>
      </c>
      <c r="K57" s="211">
        <f>SUM(K58:K74)</f>
        <v>55.968</v>
      </c>
      <c r="L57" s="210">
        <f>SUM(H57:K57)</f>
        <v>4764.848</v>
      </c>
      <c r="M57" s="374">
        <f t="shared" si="17"/>
        <v>0.06764077259127665</v>
      </c>
      <c r="N57" s="379">
        <f>SUM(N58:N74)</f>
        <v>24577.594000000005</v>
      </c>
      <c r="O57" s="211">
        <f>SUM(O58:O74)</f>
        <v>18030.169000000005</v>
      </c>
      <c r="P57" s="210">
        <f>SUM(P58:P74)</f>
        <v>605.2729999999999</v>
      </c>
      <c r="Q57" s="211">
        <f>SUM(Q58:Q74)</f>
        <v>1121.304</v>
      </c>
      <c r="R57" s="210">
        <f>SUM(N57:Q57)</f>
        <v>44334.34000000001</v>
      </c>
      <c r="S57" s="394">
        <f>R57/$R$9</f>
        <v>0.10145645675092987</v>
      </c>
      <c r="T57" s="212">
        <f>SUM(T58:T74)</f>
        <v>21578.556000000004</v>
      </c>
      <c r="U57" s="211">
        <f>SUM(U58:U74)</f>
        <v>15903.868999999999</v>
      </c>
      <c r="V57" s="210">
        <f>SUM(V58:V74)</f>
        <v>273.737</v>
      </c>
      <c r="W57" s="211">
        <f>SUM(W58:W74)</f>
        <v>1408.286</v>
      </c>
      <c r="X57" s="210">
        <f>SUM(T57:W57)</f>
        <v>39164.448000000004</v>
      </c>
      <c r="Y57" s="209">
        <f>IF(ISERROR(R57/X57-1),"         /0",IF(R57/X57&gt;5,"  *  ",(R57/X57-1)))</f>
        <v>0.13200472019929932</v>
      </c>
    </row>
    <row r="58" spans="1:25" s="192" customFormat="1" ht="19.5" customHeight="1">
      <c r="A58" s="207" t="s">
        <v>172</v>
      </c>
      <c r="B58" s="205">
        <v>568.4159999999999</v>
      </c>
      <c r="C58" s="202">
        <v>370.74</v>
      </c>
      <c r="D58" s="201">
        <v>0</v>
      </c>
      <c r="E58" s="202">
        <v>0</v>
      </c>
      <c r="F58" s="201">
        <f>SUM(B58:E58)</f>
        <v>939.156</v>
      </c>
      <c r="G58" s="204">
        <f>F58/$F$9</f>
        <v>0.019380770638407773</v>
      </c>
      <c r="H58" s="205">
        <v>475.50899999999996</v>
      </c>
      <c r="I58" s="202">
        <v>458.327</v>
      </c>
      <c r="J58" s="201"/>
      <c r="K58" s="202"/>
      <c r="L58" s="201">
        <f>SUM(H58:K58)</f>
        <v>933.836</v>
      </c>
      <c r="M58" s="375">
        <f t="shared" si="17"/>
        <v>0.005696931795304394</v>
      </c>
      <c r="N58" s="380">
        <v>4285.629999999999</v>
      </c>
      <c r="O58" s="202">
        <v>3532.500000000001</v>
      </c>
      <c r="P58" s="201"/>
      <c r="Q58" s="202"/>
      <c r="R58" s="201">
        <f>SUM(N58:Q58)</f>
        <v>7818.13</v>
      </c>
      <c r="S58" s="395">
        <f>R58/$R$9</f>
        <v>0.017891317841162116</v>
      </c>
      <c r="T58" s="205">
        <v>3085.084</v>
      </c>
      <c r="U58" s="202">
        <v>3191.093</v>
      </c>
      <c r="V58" s="201"/>
      <c r="W58" s="202"/>
      <c r="X58" s="201">
        <f>SUM(T58:W58)</f>
        <v>6276.177</v>
      </c>
      <c r="Y58" s="200">
        <f>IF(ISERROR(R58/X58-1),"         /0",IF(R58/X58&gt;5,"  *  ",(R58/X58-1)))</f>
        <v>0.24568347897135467</v>
      </c>
    </row>
    <row r="59" spans="1:25" s="192" customFormat="1" ht="19.5" customHeight="1">
      <c r="A59" s="207" t="s">
        <v>177</v>
      </c>
      <c r="B59" s="205">
        <v>204.26</v>
      </c>
      <c r="C59" s="202">
        <v>478.319</v>
      </c>
      <c r="D59" s="201">
        <v>0</v>
      </c>
      <c r="E59" s="202">
        <v>0</v>
      </c>
      <c r="F59" s="201">
        <f>SUM(B59:E59)</f>
        <v>682.579</v>
      </c>
      <c r="G59" s="204">
        <f>F59/$F$9</f>
        <v>0.014085952750761044</v>
      </c>
      <c r="H59" s="205">
        <v>270.783</v>
      </c>
      <c r="I59" s="202">
        <v>657.0550000000001</v>
      </c>
      <c r="J59" s="201"/>
      <c r="K59" s="202"/>
      <c r="L59" s="201">
        <f>SUM(H59:K59)</f>
        <v>927.8380000000001</v>
      </c>
      <c r="M59" s="375">
        <f t="shared" si="17"/>
        <v>-0.2643338600057339</v>
      </c>
      <c r="N59" s="380">
        <v>1911.709</v>
      </c>
      <c r="O59" s="202">
        <v>3691.367</v>
      </c>
      <c r="P59" s="201"/>
      <c r="Q59" s="202"/>
      <c r="R59" s="201">
        <f>SUM(N59:Q59)</f>
        <v>5603.076</v>
      </c>
      <c r="S59" s="395">
        <f>R59/$R$9</f>
        <v>0.01282230067857496</v>
      </c>
      <c r="T59" s="205">
        <v>3140.7039999999997</v>
      </c>
      <c r="U59" s="202">
        <v>3386.7090000000003</v>
      </c>
      <c r="V59" s="201"/>
      <c r="W59" s="202"/>
      <c r="X59" s="201">
        <f>SUM(T59:W59)</f>
        <v>6527.4130000000005</v>
      </c>
      <c r="Y59" s="200">
        <f>IF(ISERROR(R59/X59-1),"         /0",IF(R59/X59&gt;5,"  *  ",(R59/X59-1)))</f>
        <v>-0.14160847490422324</v>
      </c>
    </row>
    <row r="60" spans="1:25" s="192" customFormat="1" ht="19.5" customHeight="1">
      <c r="A60" s="207" t="s">
        <v>187</v>
      </c>
      <c r="B60" s="205">
        <v>375.33799999999997</v>
      </c>
      <c r="C60" s="202">
        <v>248.689</v>
      </c>
      <c r="D60" s="201">
        <v>0</v>
      </c>
      <c r="E60" s="202">
        <v>0</v>
      </c>
      <c r="F60" s="201">
        <f>SUM(B60:E60)</f>
        <v>624.0269999999999</v>
      </c>
      <c r="G60" s="204">
        <f>F60/$F$9</f>
        <v>0.012877652018592957</v>
      </c>
      <c r="H60" s="205">
        <v>380.804</v>
      </c>
      <c r="I60" s="202">
        <v>286.388</v>
      </c>
      <c r="J60" s="201"/>
      <c r="K60" s="202"/>
      <c r="L60" s="201">
        <f>SUM(H60:K60)</f>
        <v>667.192</v>
      </c>
      <c r="M60" s="375">
        <f t="shared" si="17"/>
        <v>-0.06469651914291552</v>
      </c>
      <c r="N60" s="380">
        <v>2484.508</v>
      </c>
      <c r="O60" s="202">
        <v>1828.273</v>
      </c>
      <c r="P60" s="201"/>
      <c r="Q60" s="202"/>
      <c r="R60" s="201">
        <f>SUM(N60:Q60)</f>
        <v>4312.781</v>
      </c>
      <c r="S60" s="395">
        <f>R60/$R$9</f>
        <v>0.009869538578960056</v>
      </c>
      <c r="T60" s="205">
        <v>3772.9620000000004</v>
      </c>
      <c r="U60" s="202">
        <v>2854.249</v>
      </c>
      <c r="V60" s="201"/>
      <c r="W60" s="202"/>
      <c r="X60" s="201">
        <f>SUM(T60:W60)</f>
        <v>6627.211</v>
      </c>
      <c r="Y60" s="200">
        <f>IF(ISERROR(R60/X60-1),"         /0",IF(R60/X60&gt;5,"  *  ",(R60/X60-1)))</f>
        <v>-0.34923137349934996</v>
      </c>
    </row>
    <row r="61" spans="1:25" s="192" customFormat="1" ht="19.5" customHeight="1">
      <c r="A61" s="207" t="s">
        <v>160</v>
      </c>
      <c r="B61" s="205">
        <v>444.4579999999999</v>
      </c>
      <c r="C61" s="202">
        <v>152.799</v>
      </c>
      <c r="D61" s="201">
        <v>0</v>
      </c>
      <c r="E61" s="202">
        <v>0</v>
      </c>
      <c r="F61" s="201">
        <f aca="true" t="shared" si="18" ref="F61:F70">SUM(B61:E61)</f>
        <v>597.257</v>
      </c>
      <c r="G61" s="204">
        <f aca="true" t="shared" si="19" ref="G61:G70">F61/$F$9</f>
        <v>0.012325216395554638</v>
      </c>
      <c r="H61" s="205">
        <v>362.762</v>
      </c>
      <c r="I61" s="202">
        <v>173.47</v>
      </c>
      <c r="J61" s="201"/>
      <c r="K61" s="202"/>
      <c r="L61" s="201">
        <f aca="true" t="shared" si="20" ref="L61:L70">SUM(H61:K61)</f>
        <v>536.232</v>
      </c>
      <c r="M61" s="375">
        <f aca="true" t="shared" si="21" ref="M61:M70">IF(ISERROR(F61/L61-1),"         /0",(F61/L61-1))</f>
        <v>0.11380335377224782</v>
      </c>
      <c r="N61" s="380">
        <v>3166.129</v>
      </c>
      <c r="O61" s="202">
        <v>1266.6260000000002</v>
      </c>
      <c r="P61" s="201"/>
      <c r="Q61" s="202"/>
      <c r="R61" s="201">
        <f aca="true" t="shared" si="22" ref="R61:R70">SUM(N61:Q61)</f>
        <v>4432.755</v>
      </c>
      <c r="S61" s="395">
        <f aca="true" t="shared" si="23" ref="S61:S70">R61/$R$9</f>
        <v>0.010144091824643563</v>
      </c>
      <c r="T61" s="205">
        <v>2290.1430000000005</v>
      </c>
      <c r="U61" s="202">
        <v>1303.3469999999998</v>
      </c>
      <c r="V61" s="201">
        <v>0</v>
      </c>
      <c r="W61" s="202">
        <v>0</v>
      </c>
      <c r="X61" s="201">
        <f aca="true" t="shared" si="24" ref="X61:X70">SUM(T61:W61)</f>
        <v>3593.4900000000002</v>
      </c>
      <c r="Y61" s="200">
        <f aca="true" t="shared" si="25" ref="Y61:Y70">IF(ISERROR(R61/X61-1),"         /0",IF(R61/X61&gt;5,"  *  ",(R61/X61-1)))</f>
        <v>0.23355150563936444</v>
      </c>
    </row>
    <row r="62" spans="1:25" s="192" customFormat="1" ht="19.5" customHeight="1">
      <c r="A62" s="207" t="s">
        <v>191</v>
      </c>
      <c r="B62" s="205">
        <v>192.541</v>
      </c>
      <c r="C62" s="202">
        <v>231.396</v>
      </c>
      <c r="D62" s="201">
        <v>0</v>
      </c>
      <c r="E62" s="202">
        <v>0</v>
      </c>
      <c r="F62" s="201">
        <f t="shared" si="18"/>
        <v>423.937</v>
      </c>
      <c r="G62" s="204">
        <f t="shared" si="19"/>
        <v>0.008748520759207923</v>
      </c>
      <c r="H62" s="205">
        <v>184.68599999999998</v>
      </c>
      <c r="I62" s="202">
        <v>120.534</v>
      </c>
      <c r="J62" s="201"/>
      <c r="K62" s="202"/>
      <c r="L62" s="201">
        <f t="shared" si="20"/>
        <v>305.21999999999997</v>
      </c>
      <c r="M62" s="375">
        <f t="shared" si="21"/>
        <v>0.38895550750278507</v>
      </c>
      <c r="N62" s="380">
        <v>2065.875</v>
      </c>
      <c r="O62" s="202">
        <v>1577.869</v>
      </c>
      <c r="P62" s="201"/>
      <c r="Q62" s="202"/>
      <c r="R62" s="201">
        <f t="shared" si="22"/>
        <v>3643.7439999999997</v>
      </c>
      <c r="S62" s="395">
        <f t="shared" si="23"/>
        <v>0.008338487852699738</v>
      </c>
      <c r="T62" s="205">
        <v>3018.4919999999997</v>
      </c>
      <c r="U62" s="202">
        <v>1140.828</v>
      </c>
      <c r="V62" s="201"/>
      <c r="W62" s="202"/>
      <c r="X62" s="201">
        <f t="shared" si="24"/>
        <v>4159.32</v>
      </c>
      <c r="Y62" s="200">
        <f t="shared" si="25"/>
        <v>-0.12395680063087233</v>
      </c>
    </row>
    <row r="63" spans="1:25" s="192" customFormat="1" ht="19.5" customHeight="1">
      <c r="A63" s="207" t="s">
        <v>154</v>
      </c>
      <c r="B63" s="205">
        <v>228.417</v>
      </c>
      <c r="C63" s="202">
        <v>90.77</v>
      </c>
      <c r="D63" s="201">
        <v>0</v>
      </c>
      <c r="E63" s="202">
        <v>0</v>
      </c>
      <c r="F63" s="201">
        <f t="shared" si="18"/>
        <v>319.187</v>
      </c>
      <c r="G63" s="204">
        <f t="shared" si="19"/>
        <v>0.006586861008992609</v>
      </c>
      <c r="H63" s="205">
        <v>222.987</v>
      </c>
      <c r="I63" s="202">
        <v>178.886</v>
      </c>
      <c r="J63" s="201">
        <v>0</v>
      </c>
      <c r="K63" s="202">
        <v>0</v>
      </c>
      <c r="L63" s="201">
        <f t="shared" si="20"/>
        <v>401.873</v>
      </c>
      <c r="M63" s="375">
        <f t="shared" si="21"/>
        <v>-0.20575156828152175</v>
      </c>
      <c r="N63" s="380">
        <v>2808.6690000000003</v>
      </c>
      <c r="O63" s="202">
        <v>1246.1100000000004</v>
      </c>
      <c r="P63" s="201">
        <v>6.797000000000001</v>
      </c>
      <c r="Q63" s="202">
        <v>0</v>
      </c>
      <c r="R63" s="201">
        <f t="shared" si="22"/>
        <v>4061.5760000000005</v>
      </c>
      <c r="S63" s="395">
        <f t="shared" si="23"/>
        <v>0.009294671123662035</v>
      </c>
      <c r="T63" s="205">
        <v>2454.169</v>
      </c>
      <c r="U63" s="202">
        <v>1861.7389999999996</v>
      </c>
      <c r="V63" s="201">
        <v>13.232999999999999</v>
      </c>
      <c r="W63" s="202">
        <v>0.049</v>
      </c>
      <c r="X63" s="201">
        <f t="shared" si="24"/>
        <v>4329.19</v>
      </c>
      <c r="Y63" s="200">
        <f t="shared" si="25"/>
        <v>-0.06181618270392364</v>
      </c>
    </row>
    <row r="64" spans="1:25" s="192" customFormat="1" ht="19.5" customHeight="1">
      <c r="A64" s="207" t="s">
        <v>188</v>
      </c>
      <c r="B64" s="205">
        <v>311.598</v>
      </c>
      <c r="C64" s="202">
        <v>0</v>
      </c>
      <c r="D64" s="201">
        <v>0</v>
      </c>
      <c r="E64" s="202">
        <v>0</v>
      </c>
      <c r="F64" s="201">
        <f t="shared" si="18"/>
        <v>311.598</v>
      </c>
      <c r="G64" s="204">
        <f t="shared" si="19"/>
        <v>0.006430251597590374</v>
      </c>
      <c r="H64" s="205"/>
      <c r="I64" s="202"/>
      <c r="J64" s="201"/>
      <c r="K64" s="202"/>
      <c r="L64" s="201">
        <f t="shared" si="20"/>
        <v>0</v>
      </c>
      <c r="M64" s="375" t="str">
        <f t="shared" si="21"/>
        <v>         /0</v>
      </c>
      <c r="N64" s="380">
        <v>2886.6880000000006</v>
      </c>
      <c r="O64" s="202"/>
      <c r="P64" s="201"/>
      <c r="Q64" s="202"/>
      <c r="R64" s="201">
        <f t="shared" si="22"/>
        <v>2886.6880000000006</v>
      </c>
      <c r="S64" s="395">
        <f t="shared" si="23"/>
        <v>0.006606010966339597</v>
      </c>
      <c r="T64" s="205">
        <v>169.747</v>
      </c>
      <c r="U64" s="202"/>
      <c r="V64" s="201"/>
      <c r="W64" s="202"/>
      <c r="X64" s="201">
        <f t="shared" si="24"/>
        <v>169.747</v>
      </c>
      <c r="Y64" s="200" t="str">
        <f t="shared" si="25"/>
        <v>  *  </v>
      </c>
    </row>
    <row r="65" spans="1:25" s="192" customFormat="1" ht="19.5" customHeight="1">
      <c r="A65" s="207" t="s">
        <v>180</v>
      </c>
      <c r="B65" s="205">
        <v>0</v>
      </c>
      <c r="C65" s="202">
        <v>249.631</v>
      </c>
      <c r="D65" s="201">
        <v>0</v>
      </c>
      <c r="E65" s="202">
        <v>0</v>
      </c>
      <c r="F65" s="201">
        <f t="shared" si="18"/>
        <v>249.631</v>
      </c>
      <c r="G65" s="204">
        <f t="shared" si="19"/>
        <v>0.005151477662109778</v>
      </c>
      <c r="H65" s="205"/>
      <c r="I65" s="202"/>
      <c r="J65" s="201"/>
      <c r="K65" s="202"/>
      <c r="L65" s="201">
        <f t="shared" si="20"/>
        <v>0</v>
      </c>
      <c r="M65" s="375" t="str">
        <f t="shared" si="21"/>
        <v>         /0</v>
      </c>
      <c r="N65" s="380">
        <v>168.22</v>
      </c>
      <c r="O65" s="202">
        <v>2451.698</v>
      </c>
      <c r="P65" s="201"/>
      <c r="Q65" s="202"/>
      <c r="R65" s="201">
        <f t="shared" si="22"/>
        <v>2619.9179999999997</v>
      </c>
      <c r="S65" s="395">
        <f t="shared" si="23"/>
        <v>0.005995523949561053</v>
      </c>
      <c r="T65" s="205">
        <v>41.704</v>
      </c>
      <c r="U65" s="202">
        <v>22.883</v>
      </c>
      <c r="V65" s="201"/>
      <c r="W65" s="202"/>
      <c r="X65" s="201">
        <f t="shared" si="24"/>
        <v>64.587</v>
      </c>
      <c r="Y65" s="200" t="str">
        <f t="shared" si="25"/>
        <v>  *  </v>
      </c>
    </row>
    <row r="66" spans="1:25" s="192" customFormat="1" ht="19.5" customHeight="1">
      <c r="A66" s="207" t="s">
        <v>186</v>
      </c>
      <c r="B66" s="205">
        <v>0</v>
      </c>
      <c r="C66" s="202">
        <v>0</v>
      </c>
      <c r="D66" s="201">
        <v>0</v>
      </c>
      <c r="E66" s="202">
        <v>179.834</v>
      </c>
      <c r="F66" s="201">
        <f t="shared" si="18"/>
        <v>179.834</v>
      </c>
      <c r="G66" s="204">
        <f t="shared" si="19"/>
        <v>0.0037111209500737086</v>
      </c>
      <c r="H66" s="205"/>
      <c r="I66" s="202"/>
      <c r="J66" s="201"/>
      <c r="K66" s="202"/>
      <c r="L66" s="201">
        <f t="shared" si="20"/>
        <v>0</v>
      </c>
      <c r="M66" s="375" t="str">
        <f t="shared" si="21"/>
        <v>         /0</v>
      </c>
      <c r="N66" s="380"/>
      <c r="O66" s="202"/>
      <c r="P66" s="201"/>
      <c r="Q66" s="202">
        <v>324.047</v>
      </c>
      <c r="R66" s="201">
        <f t="shared" si="22"/>
        <v>324.047</v>
      </c>
      <c r="S66" s="395">
        <f t="shared" si="23"/>
        <v>0.0007415619684598568</v>
      </c>
      <c r="T66" s="205"/>
      <c r="U66" s="202"/>
      <c r="V66" s="201"/>
      <c r="W66" s="202">
        <v>37.544</v>
      </c>
      <c r="X66" s="201">
        <f t="shared" si="24"/>
        <v>37.544</v>
      </c>
      <c r="Y66" s="200" t="str">
        <f t="shared" si="25"/>
        <v>  *  </v>
      </c>
    </row>
    <row r="67" spans="1:25" s="192" customFormat="1" ht="19.5" customHeight="1">
      <c r="A67" s="207" t="s">
        <v>173</v>
      </c>
      <c r="B67" s="205">
        <v>135.585</v>
      </c>
      <c r="C67" s="202">
        <v>24.463</v>
      </c>
      <c r="D67" s="201">
        <v>0</v>
      </c>
      <c r="E67" s="202">
        <v>0</v>
      </c>
      <c r="F67" s="201">
        <f t="shared" si="18"/>
        <v>160.048</v>
      </c>
      <c r="G67" s="204">
        <f t="shared" si="19"/>
        <v>0.003302809734629697</v>
      </c>
      <c r="H67" s="205">
        <v>175.19499999999996</v>
      </c>
      <c r="I67" s="202">
        <v>187.624</v>
      </c>
      <c r="J67" s="201"/>
      <c r="K67" s="202"/>
      <c r="L67" s="201">
        <f t="shared" si="20"/>
        <v>362.81899999999996</v>
      </c>
      <c r="M67" s="375">
        <f t="shared" si="21"/>
        <v>-0.5588764645732445</v>
      </c>
      <c r="N67" s="380">
        <v>2014.378</v>
      </c>
      <c r="O67" s="202">
        <v>1303.7350000000001</v>
      </c>
      <c r="P67" s="201"/>
      <c r="Q67" s="202"/>
      <c r="R67" s="201">
        <f t="shared" si="22"/>
        <v>3318.1130000000003</v>
      </c>
      <c r="S67" s="395">
        <f t="shared" si="23"/>
        <v>0.007593300996004409</v>
      </c>
      <c r="T67" s="205">
        <v>1344.7659999999998</v>
      </c>
      <c r="U67" s="202">
        <v>869.976</v>
      </c>
      <c r="V67" s="201"/>
      <c r="W67" s="202"/>
      <c r="X67" s="201">
        <f t="shared" si="24"/>
        <v>2214.7419999999997</v>
      </c>
      <c r="Y67" s="200">
        <f t="shared" si="25"/>
        <v>0.49819392055598377</v>
      </c>
    </row>
    <row r="68" spans="1:25" s="192" customFormat="1" ht="19.5" customHeight="1">
      <c r="A68" s="207" t="s">
        <v>202</v>
      </c>
      <c r="B68" s="205">
        <v>109.056</v>
      </c>
      <c r="C68" s="202">
        <v>33.873999999999995</v>
      </c>
      <c r="D68" s="201">
        <v>0</v>
      </c>
      <c r="E68" s="202">
        <v>0</v>
      </c>
      <c r="F68" s="201">
        <f t="shared" si="18"/>
        <v>142.93</v>
      </c>
      <c r="G68" s="204">
        <f t="shared" si="19"/>
        <v>0.002949556354160143</v>
      </c>
      <c r="H68" s="205">
        <v>88.68700000000001</v>
      </c>
      <c r="I68" s="202">
        <v>47.651</v>
      </c>
      <c r="J68" s="201"/>
      <c r="K68" s="202"/>
      <c r="L68" s="201">
        <f t="shared" si="20"/>
        <v>136.33800000000002</v>
      </c>
      <c r="M68" s="375">
        <f t="shared" si="21"/>
        <v>0.04835042321289729</v>
      </c>
      <c r="N68" s="380">
        <v>902.4639999999999</v>
      </c>
      <c r="O68" s="202">
        <v>346.8020000000001</v>
      </c>
      <c r="P68" s="201">
        <v>0.224</v>
      </c>
      <c r="Q68" s="202">
        <v>0.246</v>
      </c>
      <c r="R68" s="201">
        <f t="shared" si="22"/>
        <v>1249.736</v>
      </c>
      <c r="S68" s="395">
        <f t="shared" si="23"/>
        <v>0.002859945280206722</v>
      </c>
      <c r="T68" s="205">
        <v>777.9599999999999</v>
      </c>
      <c r="U68" s="202">
        <v>364.59900000000005</v>
      </c>
      <c r="V68" s="201">
        <v>1.249</v>
      </c>
      <c r="W68" s="202">
        <v>1.363</v>
      </c>
      <c r="X68" s="201">
        <f t="shared" si="24"/>
        <v>1145.171</v>
      </c>
      <c r="Y68" s="200">
        <f t="shared" si="25"/>
        <v>0.09130950748840139</v>
      </c>
    </row>
    <row r="69" spans="1:25" s="192" customFormat="1" ht="19.5" customHeight="1">
      <c r="A69" s="207" t="s">
        <v>204</v>
      </c>
      <c r="B69" s="205">
        <v>56.939</v>
      </c>
      <c r="C69" s="202">
        <v>37.222</v>
      </c>
      <c r="D69" s="201">
        <v>0</v>
      </c>
      <c r="E69" s="202">
        <v>0</v>
      </c>
      <c r="F69" s="201">
        <f t="shared" si="18"/>
        <v>94.161</v>
      </c>
      <c r="G69" s="204">
        <f t="shared" si="19"/>
        <v>0.0019431412290217115</v>
      </c>
      <c r="H69" s="205">
        <v>75.083</v>
      </c>
      <c r="I69" s="202">
        <v>65.594</v>
      </c>
      <c r="J69" s="201"/>
      <c r="K69" s="202"/>
      <c r="L69" s="201">
        <f t="shared" si="20"/>
        <v>140.677</v>
      </c>
      <c r="M69" s="375">
        <f t="shared" si="21"/>
        <v>-0.33065817439951084</v>
      </c>
      <c r="N69" s="380">
        <v>56.939</v>
      </c>
      <c r="O69" s="202">
        <v>37.222</v>
      </c>
      <c r="P69" s="201">
        <v>593.9079999999999</v>
      </c>
      <c r="Q69" s="202">
        <v>494.60900000000004</v>
      </c>
      <c r="R69" s="201">
        <f t="shared" si="22"/>
        <v>1182.6779999999999</v>
      </c>
      <c r="S69" s="395">
        <f t="shared" si="23"/>
        <v>0.002706487101359267</v>
      </c>
      <c r="T69" s="205">
        <v>75.083</v>
      </c>
      <c r="U69" s="202">
        <v>65.594</v>
      </c>
      <c r="V69" s="201">
        <v>245.699</v>
      </c>
      <c r="W69" s="202">
        <v>265.086</v>
      </c>
      <c r="X69" s="201">
        <f t="shared" si="24"/>
        <v>651.462</v>
      </c>
      <c r="Y69" s="200">
        <f t="shared" si="25"/>
        <v>0.8154213139062598</v>
      </c>
    </row>
    <row r="70" spans="1:25" s="192" customFormat="1" ht="19.5" customHeight="1">
      <c r="A70" s="207" t="s">
        <v>205</v>
      </c>
      <c r="B70" s="205">
        <v>73.123</v>
      </c>
      <c r="C70" s="202">
        <v>19.383</v>
      </c>
      <c r="D70" s="201">
        <v>0</v>
      </c>
      <c r="E70" s="202">
        <v>0</v>
      </c>
      <c r="F70" s="201">
        <f t="shared" si="18"/>
        <v>92.506</v>
      </c>
      <c r="G70" s="204">
        <f t="shared" si="19"/>
        <v>0.001908988036786806</v>
      </c>
      <c r="H70" s="205">
        <v>61.026</v>
      </c>
      <c r="I70" s="202">
        <v>17.58</v>
      </c>
      <c r="J70" s="201"/>
      <c r="K70" s="202"/>
      <c r="L70" s="201">
        <f t="shared" si="20"/>
        <v>78.606</v>
      </c>
      <c r="M70" s="375">
        <f t="shared" si="21"/>
        <v>0.17683128514362778</v>
      </c>
      <c r="N70" s="380">
        <v>613.642</v>
      </c>
      <c r="O70" s="202">
        <v>145.65200000000002</v>
      </c>
      <c r="P70" s="201"/>
      <c r="Q70" s="202"/>
      <c r="R70" s="201">
        <f t="shared" si="22"/>
        <v>759.2940000000001</v>
      </c>
      <c r="S70" s="395">
        <f t="shared" si="23"/>
        <v>0.001737598414056475</v>
      </c>
      <c r="T70" s="205">
        <v>525.289</v>
      </c>
      <c r="U70" s="202">
        <v>151.737</v>
      </c>
      <c r="V70" s="201"/>
      <c r="W70" s="202"/>
      <c r="X70" s="201">
        <f t="shared" si="24"/>
        <v>677.026</v>
      </c>
      <c r="Y70" s="200">
        <f t="shared" si="25"/>
        <v>0.12151379710675836</v>
      </c>
    </row>
    <row r="71" spans="1:25" s="192" customFormat="1" ht="19.5" customHeight="1">
      <c r="A71" s="207" t="s">
        <v>192</v>
      </c>
      <c r="B71" s="205">
        <v>56.905</v>
      </c>
      <c r="C71" s="202">
        <v>34.181</v>
      </c>
      <c r="D71" s="201">
        <v>0</v>
      </c>
      <c r="E71" s="202">
        <v>0</v>
      </c>
      <c r="F71" s="201">
        <f>SUM(B71:E71)</f>
        <v>91.086</v>
      </c>
      <c r="G71" s="204">
        <f>F71/$F$9</f>
        <v>0.0018796843914855577</v>
      </c>
      <c r="H71" s="205">
        <v>30.81</v>
      </c>
      <c r="I71" s="202">
        <v>27.741</v>
      </c>
      <c r="J71" s="201"/>
      <c r="K71" s="202"/>
      <c r="L71" s="201">
        <f>SUM(H71:K71)</f>
        <v>58.551</v>
      </c>
      <c r="M71" s="375">
        <f t="shared" si="17"/>
        <v>0.5556694164062099</v>
      </c>
      <c r="N71" s="380">
        <v>311.079</v>
      </c>
      <c r="O71" s="202">
        <v>244.719</v>
      </c>
      <c r="P71" s="201"/>
      <c r="Q71" s="202"/>
      <c r="R71" s="201">
        <f>SUM(N71:Q71)</f>
        <v>555.798</v>
      </c>
      <c r="S71" s="395">
        <f>R71/$R$9</f>
        <v>0.0012719101208962017</v>
      </c>
      <c r="T71" s="205">
        <v>30.81</v>
      </c>
      <c r="U71" s="202">
        <v>27.741</v>
      </c>
      <c r="V71" s="201"/>
      <c r="W71" s="202"/>
      <c r="X71" s="201">
        <f>SUM(T71:W71)</f>
        <v>58.551</v>
      </c>
      <c r="Y71" s="200" t="str">
        <f>IF(ISERROR(R71/X71-1),"         /0",IF(R71/X71&gt;5,"  *  ",(R71/X71-1)))</f>
        <v>  *  </v>
      </c>
    </row>
    <row r="72" spans="1:25" s="192" customFormat="1" ht="19.5" customHeight="1">
      <c r="A72" s="207" t="s">
        <v>206</v>
      </c>
      <c r="B72" s="205">
        <v>56.116</v>
      </c>
      <c r="C72" s="202">
        <v>27.733</v>
      </c>
      <c r="D72" s="201">
        <v>0</v>
      </c>
      <c r="E72" s="202">
        <v>0</v>
      </c>
      <c r="F72" s="201">
        <f>SUM(B72:E72)</f>
        <v>83.849</v>
      </c>
      <c r="G72" s="204">
        <f>F72/$F$9</f>
        <v>0.0017303389822988444</v>
      </c>
      <c r="H72" s="205">
        <v>58.041</v>
      </c>
      <c r="I72" s="202">
        <v>39.063</v>
      </c>
      <c r="J72" s="201"/>
      <c r="K72" s="202"/>
      <c r="L72" s="201">
        <f>SUM(H72:K72)</f>
        <v>97.104</v>
      </c>
      <c r="M72" s="375">
        <f t="shared" si="17"/>
        <v>-0.1365031306640303</v>
      </c>
      <c r="N72" s="380">
        <v>448.93399999999997</v>
      </c>
      <c r="O72" s="202">
        <v>248.518</v>
      </c>
      <c r="P72" s="201">
        <v>0</v>
      </c>
      <c r="Q72" s="202">
        <v>0</v>
      </c>
      <c r="R72" s="201">
        <f>SUM(N72:Q72)</f>
        <v>697.452</v>
      </c>
      <c r="S72" s="395">
        <f>R72/$R$9</f>
        <v>0.001596076735863205</v>
      </c>
      <c r="T72" s="205">
        <v>527.2170000000001</v>
      </c>
      <c r="U72" s="202">
        <v>501.57500000000005</v>
      </c>
      <c r="V72" s="201">
        <v>2.683</v>
      </c>
      <c r="W72" s="202">
        <v>4.268</v>
      </c>
      <c r="X72" s="201">
        <f>SUM(T72:W72)</f>
        <v>1035.7430000000002</v>
      </c>
      <c r="Y72" s="200">
        <f>IF(ISERROR(R72/X72-1),"         /0",IF(R72/X72&gt;5,"  *  ",(R72/X72-1)))</f>
        <v>-0.32661673793595525</v>
      </c>
    </row>
    <row r="73" spans="1:25" s="192" customFormat="1" ht="19.5" customHeight="1">
      <c r="A73" s="207" t="s">
        <v>210</v>
      </c>
      <c r="B73" s="205">
        <v>53.2</v>
      </c>
      <c r="C73" s="202">
        <v>10.611</v>
      </c>
      <c r="D73" s="201">
        <v>0</v>
      </c>
      <c r="E73" s="202">
        <v>0</v>
      </c>
      <c r="F73" s="201">
        <f>SUM(B73:E73)</f>
        <v>63.81100000000001</v>
      </c>
      <c r="G73" s="204">
        <f>F73/$F$9</f>
        <v>0.0013168274016323578</v>
      </c>
      <c r="H73" s="205">
        <v>30.839</v>
      </c>
      <c r="I73" s="202">
        <v>26.436</v>
      </c>
      <c r="J73" s="201"/>
      <c r="K73" s="202"/>
      <c r="L73" s="201">
        <f>SUM(H73:K73)</f>
        <v>57.275</v>
      </c>
      <c r="M73" s="375">
        <f t="shared" si="17"/>
        <v>0.1141161065037104</v>
      </c>
      <c r="N73" s="380">
        <v>404.828</v>
      </c>
      <c r="O73" s="202">
        <v>108.578</v>
      </c>
      <c r="P73" s="201"/>
      <c r="Q73" s="202"/>
      <c r="R73" s="201">
        <f>SUM(N73:Q73)</f>
        <v>513.406</v>
      </c>
      <c r="S73" s="395">
        <f>R73/$R$9</f>
        <v>0.001174898591806439</v>
      </c>
      <c r="T73" s="205">
        <v>271.48900000000003</v>
      </c>
      <c r="U73" s="202">
        <v>161.799</v>
      </c>
      <c r="V73" s="201"/>
      <c r="W73" s="202"/>
      <c r="X73" s="201">
        <f>SUM(T73:W73)</f>
        <v>433.288</v>
      </c>
      <c r="Y73" s="200">
        <f>IF(ISERROR(R73/X73-1),"         /0",IF(R73/X73&gt;5,"  *  ",(R73/X73-1)))</f>
        <v>0.1849070364284262</v>
      </c>
    </row>
    <row r="74" spans="1:25" s="192" customFormat="1" ht="19.5" customHeight="1" thickBot="1">
      <c r="A74" s="207" t="s">
        <v>171</v>
      </c>
      <c r="B74" s="205">
        <v>4.212</v>
      </c>
      <c r="C74" s="202">
        <v>0.163</v>
      </c>
      <c r="D74" s="201">
        <v>0.04</v>
      </c>
      <c r="E74" s="202">
        <v>27.134000000000004</v>
      </c>
      <c r="F74" s="201">
        <f>SUM(B74:E74)</f>
        <v>31.549000000000003</v>
      </c>
      <c r="G74" s="204">
        <f>F74/$F$9</f>
        <v>0.0006510568349359712</v>
      </c>
      <c r="H74" s="205">
        <v>5.319</v>
      </c>
      <c r="I74" s="202">
        <v>0</v>
      </c>
      <c r="J74" s="201">
        <v>0</v>
      </c>
      <c r="K74" s="202">
        <v>55.968</v>
      </c>
      <c r="L74" s="201">
        <f>SUM(H74:K74)</f>
        <v>61.287000000000006</v>
      </c>
      <c r="M74" s="375">
        <f t="shared" si="17"/>
        <v>-0.48522525168469655</v>
      </c>
      <c r="N74" s="380">
        <v>47.902</v>
      </c>
      <c r="O74" s="202">
        <v>0.5</v>
      </c>
      <c r="P74" s="201">
        <v>4.343999999999999</v>
      </c>
      <c r="Q74" s="202">
        <v>302.402</v>
      </c>
      <c r="R74" s="201">
        <f>SUM(N74:Q74)</f>
        <v>355.14799999999997</v>
      </c>
      <c r="S74" s="395">
        <f>R74/$R$9</f>
        <v>0.000812734726674159</v>
      </c>
      <c r="T74" s="205">
        <v>52.937</v>
      </c>
      <c r="U74" s="202">
        <v>0</v>
      </c>
      <c r="V74" s="201">
        <v>10.873000000000001</v>
      </c>
      <c r="W74" s="202">
        <v>1099.976</v>
      </c>
      <c r="X74" s="201">
        <f>SUM(T74:W74)</f>
        <v>1163.786</v>
      </c>
      <c r="Y74" s="200">
        <f>IF(ISERROR(R74/X74-1),"         /0",IF(R74/X74&gt;5,"  *  ",(R74/X74-1)))</f>
        <v>-0.6948339299493207</v>
      </c>
    </row>
    <row r="75" spans="1:25" s="208" customFormat="1" ht="19.5" customHeight="1">
      <c r="A75" s="215" t="s">
        <v>54</v>
      </c>
      <c r="B75" s="212">
        <f>SUM(B76:B78)</f>
        <v>340.979</v>
      </c>
      <c r="C75" s="211">
        <f>SUM(C76:C78)</f>
        <v>73.519</v>
      </c>
      <c r="D75" s="210">
        <f>SUM(D76:D78)</f>
        <v>0.05</v>
      </c>
      <c r="E75" s="211">
        <f>SUM(E76:E78)</f>
        <v>0</v>
      </c>
      <c r="F75" s="210">
        <f>SUM(B75:E75)</f>
        <v>414.548</v>
      </c>
      <c r="G75" s="213">
        <f>F75/$F$9</f>
        <v>0.008554765881930868</v>
      </c>
      <c r="H75" s="212">
        <f>SUM(H76:H78)</f>
        <v>343.837</v>
      </c>
      <c r="I75" s="211">
        <f>SUM(I76:I78)</f>
        <v>136.328</v>
      </c>
      <c r="J75" s="210">
        <f>SUM(J76:J78)</f>
        <v>0</v>
      </c>
      <c r="K75" s="211">
        <f>SUM(K76:K78)</f>
        <v>0</v>
      </c>
      <c r="L75" s="210">
        <f>SUM(H75:K75)</f>
        <v>480.16499999999996</v>
      </c>
      <c r="M75" s="374">
        <f t="shared" si="17"/>
        <v>-0.13665510813991022</v>
      </c>
      <c r="N75" s="379">
        <f>SUM(N76:N78)</f>
        <v>2601.5190000000002</v>
      </c>
      <c r="O75" s="211">
        <f>SUM(O76:O78)</f>
        <v>569.614</v>
      </c>
      <c r="P75" s="210">
        <f>SUM(P76:P78)</f>
        <v>88.472</v>
      </c>
      <c r="Q75" s="211">
        <f>SUM(Q76:Q78)</f>
        <v>138.13400000000001</v>
      </c>
      <c r="R75" s="210">
        <f>SUM(N75:Q75)</f>
        <v>3397.7390000000005</v>
      </c>
      <c r="S75" s="394">
        <f>R75/$R$9</f>
        <v>0.0077755202830232205</v>
      </c>
      <c r="T75" s="212">
        <f>SUM(T76:T78)</f>
        <v>3737.049</v>
      </c>
      <c r="U75" s="211">
        <f>SUM(U76:U78)</f>
        <v>1580.1609999999998</v>
      </c>
      <c r="V75" s="210">
        <f>SUM(V76:V78)</f>
        <v>1.183</v>
      </c>
      <c r="W75" s="211">
        <f>SUM(W76:W78)</f>
        <v>490.69100000000003</v>
      </c>
      <c r="X75" s="210">
        <f>SUM(T75:W75)</f>
        <v>5809.084</v>
      </c>
      <c r="Y75" s="209">
        <f>IF(ISERROR(R75/X75-1),"         /0",IF(R75/X75&gt;5,"  *  ",(R75/X75-1)))</f>
        <v>-0.41509900700351365</v>
      </c>
    </row>
    <row r="76" spans="1:25" ht="19.5" customHeight="1">
      <c r="A76" s="207" t="s">
        <v>172</v>
      </c>
      <c r="B76" s="205">
        <v>190.438</v>
      </c>
      <c r="C76" s="202">
        <v>17.501</v>
      </c>
      <c r="D76" s="201">
        <v>0</v>
      </c>
      <c r="E76" s="202">
        <v>0</v>
      </c>
      <c r="F76" s="201">
        <f>SUM(B76:E76)</f>
        <v>207.939</v>
      </c>
      <c r="G76" s="204">
        <f>F76/$F$9</f>
        <v>0.004291106126969187</v>
      </c>
      <c r="H76" s="205">
        <v>93.298</v>
      </c>
      <c r="I76" s="202">
        <v>8.72</v>
      </c>
      <c r="J76" s="201"/>
      <c r="K76" s="202"/>
      <c r="L76" s="201">
        <f>SUM(H76:K76)</f>
        <v>102.018</v>
      </c>
      <c r="M76" s="375">
        <f t="shared" si="17"/>
        <v>1.0382579544786212</v>
      </c>
      <c r="N76" s="380">
        <v>991.047</v>
      </c>
      <c r="O76" s="202">
        <v>107.42799999999998</v>
      </c>
      <c r="P76" s="201"/>
      <c r="Q76" s="202"/>
      <c r="R76" s="201">
        <f>SUM(N76:Q76)</f>
        <v>1098.475</v>
      </c>
      <c r="S76" s="395">
        <f>R76/$R$9</f>
        <v>0.002513793626553991</v>
      </c>
      <c r="T76" s="205">
        <v>849.527</v>
      </c>
      <c r="U76" s="202">
        <v>285.219</v>
      </c>
      <c r="V76" s="201"/>
      <c r="W76" s="202"/>
      <c r="X76" s="201">
        <f>SUM(T76:W76)</f>
        <v>1134.746</v>
      </c>
      <c r="Y76" s="200">
        <f>IF(ISERROR(R76/X76-1),"         /0",IF(R76/X76&gt;5,"  *  ",(R76/X76-1)))</f>
        <v>-0.03196398136675538</v>
      </c>
    </row>
    <row r="77" spans="1:25" ht="19.5" customHeight="1">
      <c r="A77" s="207" t="s">
        <v>173</v>
      </c>
      <c r="B77" s="205">
        <v>104.734</v>
      </c>
      <c r="C77" s="202">
        <v>33.886</v>
      </c>
      <c r="D77" s="201">
        <v>0</v>
      </c>
      <c r="E77" s="202">
        <v>0</v>
      </c>
      <c r="F77" s="201">
        <f>SUM(B77:E77)</f>
        <v>138.62</v>
      </c>
      <c r="G77" s="204">
        <f>F77/$F$9</f>
        <v>0.0028606135997598756</v>
      </c>
      <c r="H77" s="205">
        <v>99.245</v>
      </c>
      <c r="I77" s="202">
        <v>16.315</v>
      </c>
      <c r="J77" s="201"/>
      <c r="K77" s="202"/>
      <c r="L77" s="201">
        <f>SUM(H77:K77)</f>
        <v>115.56</v>
      </c>
      <c r="M77" s="375">
        <f t="shared" si="17"/>
        <v>0.1995500173070266</v>
      </c>
      <c r="N77" s="380">
        <v>688.78</v>
      </c>
      <c r="O77" s="202">
        <v>172.01600000000002</v>
      </c>
      <c r="P77" s="201"/>
      <c r="Q77" s="202"/>
      <c r="R77" s="201">
        <f>SUM(N77:Q77)</f>
        <v>860.796</v>
      </c>
      <c r="S77" s="395">
        <f>R77/$R$9</f>
        <v>0.0019698796045091323</v>
      </c>
      <c r="T77" s="205">
        <v>1855.5749999999998</v>
      </c>
      <c r="U77" s="202">
        <v>775.0499999999998</v>
      </c>
      <c r="V77" s="201"/>
      <c r="W77" s="202"/>
      <c r="X77" s="201">
        <f>SUM(T77:W77)</f>
        <v>2630.6249999999995</v>
      </c>
      <c r="Y77" s="200">
        <f>IF(ISERROR(R77/X77-1),"         /0",IF(R77/X77&gt;5,"  *  ",(R77/X77-1)))</f>
        <v>-0.6727789023521026</v>
      </c>
    </row>
    <row r="78" spans="1:25" ht="19.5" customHeight="1" thickBot="1">
      <c r="A78" s="207" t="s">
        <v>171</v>
      </c>
      <c r="B78" s="205">
        <v>45.807</v>
      </c>
      <c r="C78" s="202">
        <v>22.131999999999998</v>
      </c>
      <c r="D78" s="201">
        <v>0.05</v>
      </c>
      <c r="E78" s="202">
        <v>0</v>
      </c>
      <c r="F78" s="201">
        <f>SUM(B78:E78)</f>
        <v>67.98899999999999</v>
      </c>
      <c r="G78" s="204">
        <f>F78/$F$9</f>
        <v>0.0014030461552018046</v>
      </c>
      <c r="H78" s="205">
        <v>151.294</v>
      </c>
      <c r="I78" s="202">
        <v>111.293</v>
      </c>
      <c r="J78" s="201">
        <v>0</v>
      </c>
      <c r="K78" s="202">
        <v>0</v>
      </c>
      <c r="L78" s="201">
        <f>SUM(H78:K78)</f>
        <v>262.587</v>
      </c>
      <c r="M78" s="375">
        <f t="shared" si="17"/>
        <v>-0.7410800991671331</v>
      </c>
      <c r="N78" s="380">
        <v>921.692</v>
      </c>
      <c r="O78" s="202">
        <v>290.17</v>
      </c>
      <c r="P78" s="201">
        <v>88.472</v>
      </c>
      <c r="Q78" s="202">
        <v>138.13400000000001</v>
      </c>
      <c r="R78" s="201">
        <f>SUM(N78:Q78)</f>
        <v>1438.468</v>
      </c>
      <c r="S78" s="395">
        <f>R78/$R$9</f>
        <v>0.003291847051960096</v>
      </c>
      <c r="T78" s="205">
        <v>1031.947</v>
      </c>
      <c r="U78" s="202">
        <v>519.892</v>
      </c>
      <c r="V78" s="201">
        <v>1.183</v>
      </c>
      <c r="W78" s="202">
        <v>490.69100000000003</v>
      </c>
      <c r="X78" s="201">
        <f>SUM(T78:W78)</f>
        <v>2043.713</v>
      </c>
      <c r="Y78" s="200">
        <f>IF(ISERROR(R78/X78-1),"         /0",IF(R78/X78&gt;5,"  *  ",(R78/X78-1)))</f>
        <v>-0.296149703994641</v>
      </c>
    </row>
    <row r="79" spans="1:25" s="300" customFormat="1" ht="19.5" customHeight="1" thickBot="1">
      <c r="A79" s="306" t="s">
        <v>53</v>
      </c>
      <c r="B79" s="304">
        <v>41.477999999999994</v>
      </c>
      <c r="C79" s="303">
        <v>0</v>
      </c>
      <c r="D79" s="302">
        <v>0</v>
      </c>
      <c r="E79" s="303">
        <v>0</v>
      </c>
      <c r="F79" s="302">
        <f>SUM(B79:E79)</f>
        <v>41.477999999999994</v>
      </c>
      <c r="G79" s="305">
        <f>F79/$F$9</f>
        <v>0.0008559553519754732</v>
      </c>
      <c r="H79" s="304">
        <v>122.01000000000002</v>
      </c>
      <c r="I79" s="303">
        <v>0.020999999999999998</v>
      </c>
      <c r="J79" s="302">
        <v>0.002</v>
      </c>
      <c r="K79" s="303">
        <v>0.002</v>
      </c>
      <c r="L79" s="302">
        <f>SUM(H79:K79)</f>
        <v>122.03500000000001</v>
      </c>
      <c r="M79" s="377">
        <f t="shared" si="17"/>
        <v>-0.6601139017494981</v>
      </c>
      <c r="N79" s="382">
        <v>767.2399999999999</v>
      </c>
      <c r="O79" s="303">
        <v>30.582</v>
      </c>
      <c r="P79" s="302">
        <v>0.52</v>
      </c>
      <c r="Q79" s="303">
        <v>0.09</v>
      </c>
      <c r="R79" s="302">
        <f>SUM(N79:Q79)</f>
        <v>798.4319999999999</v>
      </c>
      <c r="S79" s="397">
        <f>R79/$R$9</f>
        <v>0.001827163360874627</v>
      </c>
      <c r="T79" s="304">
        <v>798.885</v>
      </c>
      <c r="U79" s="303">
        <v>85.982</v>
      </c>
      <c r="V79" s="302">
        <v>0.692</v>
      </c>
      <c r="W79" s="303">
        <v>65.88099999999999</v>
      </c>
      <c r="X79" s="302">
        <f>SUM(T79:W79)</f>
        <v>951.4399999999999</v>
      </c>
      <c r="Y79" s="301">
        <f>IF(ISERROR(R79/X79-1),"         /0",IF(R79/X79&gt;5,"  *  ",(R79/X79-1)))</f>
        <v>-0.16081728748003032</v>
      </c>
    </row>
    <row r="80" ht="15" thickTop="1">
      <c r="A80" s="111" t="s">
        <v>487</v>
      </c>
    </row>
    <row r="81" ht="14.25">
      <c r="A81" s="111" t="s">
        <v>52</v>
      </c>
    </row>
    <row r="82" ht="14.25">
      <c r="A82" s="118" t="s">
        <v>28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80:Y65536 M80:M65536 Y3 M3">
    <cfRule type="cellIs" priority="4" dxfId="99" operator="lessThan" stopIfTrue="1">
      <formula>0</formula>
    </cfRule>
  </conditionalFormatting>
  <conditionalFormatting sqref="Y9:Y79 M9:M79">
    <cfRule type="cellIs" priority="5" dxfId="99" operator="lessThan" stopIfTrue="1">
      <formula>0</formula>
    </cfRule>
    <cfRule type="cellIs" priority="6" dxfId="101" operator="greaterThanOrEqual" stopIfTrue="1">
      <formula>0</formula>
    </cfRule>
  </conditionalFormatting>
  <conditionalFormatting sqref="M5 Y5 Y7:Y8 M7:M8">
    <cfRule type="cellIs" priority="2" dxfId="99" operator="lessThan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2"/>
  <sheetViews>
    <sheetView showGridLines="0" zoomScale="75" zoomScaleNormal="75" zoomScalePageLayoutView="0" workbookViewId="0" topLeftCell="A49">
      <selection activeCell="A60" sqref="A60"/>
    </sheetView>
  </sheetViews>
  <sheetFormatPr defaultColWidth="8.00390625" defaultRowHeight="15"/>
  <cols>
    <col min="1" max="1" width="25.421875" style="118" customWidth="1"/>
    <col min="2" max="2" width="39.421875" style="118" customWidth="1"/>
    <col min="3" max="3" width="12.421875" style="118" customWidth="1"/>
    <col min="4" max="4" width="12.421875" style="118" bestFit="1" customWidth="1"/>
    <col min="5" max="5" width="9.140625" style="118" bestFit="1" customWidth="1"/>
    <col min="6" max="6" width="11.421875" style="118" bestFit="1" customWidth="1"/>
    <col min="7" max="7" width="11.7109375" style="118" customWidth="1"/>
    <col min="8" max="8" width="10.421875" style="118" customWidth="1"/>
    <col min="9" max="10" width="12.7109375" style="118" bestFit="1" customWidth="1"/>
    <col min="11" max="11" width="9.7109375" style="118" bestFit="1" customWidth="1"/>
    <col min="12" max="12" width="10.57421875" style="118" bestFit="1" customWidth="1"/>
    <col min="13" max="13" width="12.7109375" style="118" bestFit="1" customWidth="1"/>
    <col min="14" max="14" width="9.421875" style="118" customWidth="1"/>
    <col min="15" max="16" width="13.00390625" style="118" bestFit="1" customWidth="1"/>
    <col min="17" max="18" width="10.57421875" style="118" bestFit="1" customWidth="1"/>
    <col min="19" max="19" width="13.00390625" style="118" bestFit="1" customWidth="1"/>
    <col min="20" max="20" width="10.57421875" style="118" customWidth="1"/>
    <col min="21" max="22" width="13.140625" style="118" bestFit="1" customWidth="1"/>
    <col min="23" max="23" width="10.28125" style="118" customWidth="1"/>
    <col min="24" max="24" width="10.8515625" style="118" bestFit="1" customWidth="1"/>
    <col min="25" max="25" width="13.00390625" style="118" bestFit="1" customWidth="1"/>
    <col min="26" max="26" width="9.8515625" style="118" bestFit="1" customWidth="1"/>
    <col min="27" max="16384" width="8.00390625" style="118" customWidth="1"/>
  </cols>
  <sheetData>
    <row r="1" spans="25:26" ht="21" thickBot="1">
      <c r="Y1" s="661" t="s">
        <v>27</v>
      </c>
      <c r="Z1" s="662"/>
    </row>
    <row r="2" ht="9.75" customHeight="1" thickBot="1"/>
    <row r="3" spans="1:26" ht="24.75" customHeight="1" thickTop="1">
      <c r="A3" s="572" t="s">
        <v>117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4"/>
    </row>
    <row r="4" spans="1:26" ht="21" customHeight="1" thickBot="1">
      <c r="A4" s="586" t="s">
        <v>43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8"/>
    </row>
    <row r="5" spans="1:26" s="164" customFormat="1" ht="19.5" customHeight="1" thickBot="1" thickTop="1">
      <c r="A5" s="655" t="s">
        <v>118</v>
      </c>
      <c r="B5" s="655" t="s">
        <v>119</v>
      </c>
      <c r="C5" s="590" t="s">
        <v>35</v>
      </c>
      <c r="D5" s="591"/>
      <c r="E5" s="591"/>
      <c r="F5" s="591"/>
      <c r="G5" s="591"/>
      <c r="H5" s="591"/>
      <c r="I5" s="591"/>
      <c r="J5" s="591"/>
      <c r="K5" s="592"/>
      <c r="L5" s="592"/>
      <c r="M5" s="592"/>
      <c r="N5" s="593"/>
      <c r="O5" s="594" t="s">
        <v>34</v>
      </c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3"/>
    </row>
    <row r="6" spans="1:26" s="163" customFormat="1" ht="26.25" customHeight="1" thickBot="1">
      <c r="A6" s="656"/>
      <c r="B6" s="656"/>
      <c r="C6" s="663" t="s">
        <v>150</v>
      </c>
      <c r="D6" s="664"/>
      <c r="E6" s="664"/>
      <c r="F6" s="664"/>
      <c r="G6" s="665"/>
      <c r="H6" s="579" t="s">
        <v>33</v>
      </c>
      <c r="I6" s="663" t="s">
        <v>150</v>
      </c>
      <c r="J6" s="664"/>
      <c r="K6" s="664"/>
      <c r="L6" s="664"/>
      <c r="M6" s="665"/>
      <c r="N6" s="579" t="s">
        <v>32</v>
      </c>
      <c r="O6" s="666" t="s">
        <v>152</v>
      </c>
      <c r="P6" s="664"/>
      <c r="Q6" s="664"/>
      <c r="R6" s="664"/>
      <c r="S6" s="665"/>
      <c r="T6" s="579" t="s">
        <v>33</v>
      </c>
      <c r="U6" s="666" t="s">
        <v>153</v>
      </c>
      <c r="V6" s="664"/>
      <c r="W6" s="664"/>
      <c r="X6" s="664"/>
      <c r="Y6" s="665"/>
      <c r="Z6" s="579" t="s">
        <v>32</v>
      </c>
    </row>
    <row r="7" spans="1:26" s="158" customFormat="1" ht="26.25" customHeight="1">
      <c r="A7" s="657"/>
      <c r="B7" s="657"/>
      <c r="C7" s="562" t="s">
        <v>21</v>
      </c>
      <c r="D7" s="563"/>
      <c r="E7" s="564" t="s">
        <v>20</v>
      </c>
      <c r="F7" s="565"/>
      <c r="G7" s="566" t="s">
        <v>16</v>
      </c>
      <c r="H7" s="580"/>
      <c r="I7" s="562" t="s">
        <v>21</v>
      </c>
      <c r="J7" s="563"/>
      <c r="K7" s="564" t="s">
        <v>20</v>
      </c>
      <c r="L7" s="565"/>
      <c r="M7" s="566" t="s">
        <v>16</v>
      </c>
      <c r="N7" s="580"/>
      <c r="O7" s="563" t="s">
        <v>21</v>
      </c>
      <c r="P7" s="563"/>
      <c r="Q7" s="568" t="s">
        <v>20</v>
      </c>
      <c r="R7" s="563"/>
      <c r="S7" s="566" t="s">
        <v>16</v>
      </c>
      <c r="T7" s="580"/>
      <c r="U7" s="569" t="s">
        <v>21</v>
      </c>
      <c r="V7" s="565"/>
      <c r="W7" s="564" t="s">
        <v>20</v>
      </c>
      <c r="X7" s="585"/>
      <c r="Y7" s="566" t="s">
        <v>16</v>
      </c>
      <c r="Z7" s="580"/>
    </row>
    <row r="8" spans="1:26" s="158" customFormat="1" ht="31.5" thickBot="1">
      <c r="A8" s="658"/>
      <c r="B8" s="658"/>
      <c r="C8" s="161" t="s">
        <v>18</v>
      </c>
      <c r="D8" s="159" t="s">
        <v>17</v>
      </c>
      <c r="E8" s="160" t="s">
        <v>18</v>
      </c>
      <c r="F8" s="159" t="s">
        <v>17</v>
      </c>
      <c r="G8" s="567"/>
      <c r="H8" s="581"/>
      <c r="I8" s="161" t="s">
        <v>18</v>
      </c>
      <c r="J8" s="159" t="s">
        <v>17</v>
      </c>
      <c r="K8" s="160" t="s">
        <v>18</v>
      </c>
      <c r="L8" s="159" t="s">
        <v>17</v>
      </c>
      <c r="M8" s="567"/>
      <c r="N8" s="581"/>
      <c r="O8" s="162" t="s">
        <v>18</v>
      </c>
      <c r="P8" s="159" t="s">
        <v>17</v>
      </c>
      <c r="Q8" s="160" t="s">
        <v>18</v>
      </c>
      <c r="R8" s="159" t="s">
        <v>17</v>
      </c>
      <c r="S8" s="567"/>
      <c r="T8" s="581"/>
      <c r="U8" s="161" t="s">
        <v>18</v>
      </c>
      <c r="V8" s="159" t="s">
        <v>17</v>
      </c>
      <c r="W8" s="160" t="s">
        <v>18</v>
      </c>
      <c r="X8" s="159" t="s">
        <v>17</v>
      </c>
      <c r="Y8" s="567"/>
      <c r="Z8" s="581"/>
    </row>
    <row r="9" spans="1:26" s="147" customFormat="1" ht="18" customHeight="1" thickBot="1" thickTop="1">
      <c r="A9" s="157" t="s">
        <v>23</v>
      </c>
      <c r="B9" s="342"/>
      <c r="C9" s="156">
        <f>SUM(C10:C59)</f>
        <v>1842744</v>
      </c>
      <c r="D9" s="150">
        <f>SUM(D10:D59)</f>
        <v>1842744</v>
      </c>
      <c r="E9" s="151">
        <f>SUM(E10:E59)</f>
        <v>61213</v>
      </c>
      <c r="F9" s="150">
        <f>SUM(F10:F59)</f>
        <v>61213</v>
      </c>
      <c r="G9" s="149">
        <f>SUM(C9:F9)</f>
        <v>3807914</v>
      </c>
      <c r="H9" s="153">
        <f aca="true" t="shared" si="0" ref="H9:H18">G9/$G$9</f>
        <v>1</v>
      </c>
      <c r="I9" s="152">
        <f>SUM(I10:I59)</f>
        <v>1711230</v>
      </c>
      <c r="J9" s="150">
        <f>SUM(J10:J59)</f>
        <v>1711230</v>
      </c>
      <c r="K9" s="151">
        <f>SUM(K10:K59)</f>
        <v>70698</v>
      </c>
      <c r="L9" s="150">
        <f>SUM(L10:L59)</f>
        <v>70698</v>
      </c>
      <c r="M9" s="149">
        <f aca="true" t="shared" si="1" ref="M9:M18">SUM(I9:L9)</f>
        <v>3563856</v>
      </c>
      <c r="N9" s="155">
        <f aca="true" t="shared" si="2" ref="N9:N18">IF(ISERROR(G9/M9-1),"         /0",(G9/M9-1))</f>
        <v>0.06848144257231503</v>
      </c>
      <c r="O9" s="154">
        <f>SUM(O10:O59)</f>
        <v>16383469</v>
      </c>
      <c r="P9" s="150">
        <f>SUM(P10:P59)</f>
        <v>16383469</v>
      </c>
      <c r="Q9" s="151">
        <f>SUM(Q10:Q59)</f>
        <v>582921</v>
      </c>
      <c r="R9" s="150">
        <f>SUM(R10:R59)</f>
        <v>582921</v>
      </c>
      <c r="S9" s="149">
        <f aca="true" t="shared" si="3" ref="S9:S18">SUM(O9:R9)</f>
        <v>33932780</v>
      </c>
      <c r="T9" s="153">
        <f aca="true" t="shared" si="4" ref="T9:T18">S9/$S$9</f>
        <v>1</v>
      </c>
      <c r="U9" s="152">
        <f>SUM(U10:U59)</f>
        <v>14616292</v>
      </c>
      <c r="V9" s="150">
        <f>SUM(V10:V59)</f>
        <v>14616292</v>
      </c>
      <c r="W9" s="151">
        <f>SUM(W10:W59)</f>
        <v>654046</v>
      </c>
      <c r="X9" s="150">
        <f>SUM(X10:X59)</f>
        <v>654046</v>
      </c>
      <c r="Y9" s="149">
        <f aca="true" t="shared" si="5" ref="Y9:Y18">SUM(U9:X9)</f>
        <v>30540676</v>
      </c>
      <c r="Z9" s="148">
        <f>IF(ISERROR(S9/Y9-1),"         /0",(S9/Y9-1))</f>
        <v>0.1110683994028161</v>
      </c>
    </row>
    <row r="10" spans="1:26" ht="21" customHeight="1" thickTop="1">
      <c r="A10" s="146" t="s">
        <v>379</v>
      </c>
      <c r="B10" s="343" t="s">
        <v>380</v>
      </c>
      <c r="C10" s="144">
        <v>678543</v>
      </c>
      <c r="D10" s="140">
        <v>680501</v>
      </c>
      <c r="E10" s="141">
        <v>10991</v>
      </c>
      <c r="F10" s="140">
        <v>11061</v>
      </c>
      <c r="G10" s="139">
        <f aca="true" t="shared" si="6" ref="G10:G59">SUM(C10:F10)</f>
        <v>1381096</v>
      </c>
      <c r="H10" s="143">
        <f t="shared" si="0"/>
        <v>0.362690964134169</v>
      </c>
      <c r="I10" s="142">
        <v>637275</v>
      </c>
      <c r="J10" s="140">
        <v>643534</v>
      </c>
      <c r="K10" s="141">
        <v>17265</v>
      </c>
      <c r="L10" s="140">
        <v>17392</v>
      </c>
      <c r="M10" s="139">
        <f t="shared" si="1"/>
        <v>1315466</v>
      </c>
      <c r="N10" s="145">
        <f t="shared" si="2"/>
        <v>0.04989106521947351</v>
      </c>
      <c r="O10" s="144">
        <v>5976927</v>
      </c>
      <c r="P10" s="140">
        <v>6119907</v>
      </c>
      <c r="Q10" s="141">
        <v>118950</v>
      </c>
      <c r="R10" s="140">
        <v>119309</v>
      </c>
      <c r="S10" s="139">
        <f t="shared" si="3"/>
        <v>12335093</v>
      </c>
      <c r="T10" s="143">
        <f t="shared" si="4"/>
        <v>0.3635155445560311</v>
      </c>
      <c r="U10" s="142">
        <v>5307378</v>
      </c>
      <c r="V10" s="140">
        <v>5424494</v>
      </c>
      <c r="W10" s="141">
        <v>154951</v>
      </c>
      <c r="X10" s="140">
        <v>156343</v>
      </c>
      <c r="Y10" s="139">
        <f t="shared" si="5"/>
        <v>11043166</v>
      </c>
      <c r="Z10" s="138">
        <f aca="true" t="shared" si="7" ref="Z10:Z18">IF(ISERROR(S10/Y10-1),"         /0",IF(S10/Y10&gt;5,"  *  ",(S10/Y10-1)))</f>
        <v>0.11698882367610874</v>
      </c>
    </row>
    <row r="11" spans="1:26" ht="21" customHeight="1">
      <c r="A11" s="137" t="s">
        <v>381</v>
      </c>
      <c r="B11" s="344" t="s">
        <v>382</v>
      </c>
      <c r="C11" s="135">
        <v>214184</v>
      </c>
      <c r="D11" s="131">
        <v>214306</v>
      </c>
      <c r="E11" s="132">
        <v>1534</v>
      </c>
      <c r="F11" s="131">
        <v>1592</v>
      </c>
      <c r="G11" s="130">
        <f t="shared" si="6"/>
        <v>431616</v>
      </c>
      <c r="H11" s="134">
        <f t="shared" si="0"/>
        <v>0.11334709764978936</v>
      </c>
      <c r="I11" s="133">
        <v>204331</v>
      </c>
      <c r="J11" s="131">
        <v>201739</v>
      </c>
      <c r="K11" s="132">
        <v>1869</v>
      </c>
      <c r="L11" s="131">
        <v>1880</v>
      </c>
      <c r="M11" s="130">
        <f t="shared" si="1"/>
        <v>409819</v>
      </c>
      <c r="N11" s="136">
        <f t="shared" si="2"/>
        <v>0.05318689470229532</v>
      </c>
      <c r="O11" s="135">
        <v>1897197</v>
      </c>
      <c r="P11" s="131">
        <v>1892607</v>
      </c>
      <c r="Q11" s="132">
        <v>15166</v>
      </c>
      <c r="R11" s="131">
        <v>16415</v>
      </c>
      <c r="S11" s="130">
        <f t="shared" si="3"/>
        <v>3821385</v>
      </c>
      <c r="T11" s="134">
        <f t="shared" si="4"/>
        <v>0.11261632557073131</v>
      </c>
      <c r="U11" s="133">
        <v>1829868</v>
      </c>
      <c r="V11" s="131">
        <v>1827170</v>
      </c>
      <c r="W11" s="132">
        <v>14167</v>
      </c>
      <c r="X11" s="131">
        <v>15667</v>
      </c>
      <c r="Y11" s="130">
        <f t="shared" si="5"/>
        <v>3686872</v>
      </c>
      <c r="Z11" s="129">
        <f t="shared" si="7"/>
        <v>0.036484315159300396</v>
      </c>
    </row>
    <row r="12" spans="1:26" ht="21" customHeight="1">
      <c r="A12" s="137" t="s">
        <v>383</v>
      </c>
      <c r="B12" s="344" t="s">
        <v>384</v>
      </c>
      <c r="C12" s="135">
        <v>160686</v>
      </c>
      <c r="D12" s="131">
        <v>160293</v>
      </c>
      <c r="E12" s="132">
        <v>3794</v>
      </c>
      <c r="F12" s="131">
        <v>3817</v>
      </c>
      <c r="G12" s="130">
        <f t="shared" si="6"/>
        <v>328590</v>
      </c>
      <c r="H12" s="134">
        <f t="shared" si="0"/>
        <v>0.08629133956281576</v>
      </c>
      <c r="I12" s="133">
        <v>157379</v>
      </c>
      <c r="J12" s="131">
        <v>156382</v>
      </c>
      <c r="K12" s="132">
        <v>2699</v>
      </c>
      <c r="L12" s="131">
        <v>2891</v>
      </c>
      <c r="M12" s="130">
        <f t="shared" si="1"/>
        <v>319351</v>
      </c>
      <c r="N12" s="136">
        <f t="shared" si="2"/>
        <v>0.028930549771254865</v>
      </c>
      <c r="O12" s="135">
        <v>1451796</v>
      </c>
      <c r="P12" s="131">
        <v>1433280</v>
      </c>
      <c r="Q12" s="132">
        <v>35385</v>
      </c>
      <c r="R12" s="131">
        <v>35122</v>
      </c>
      <c r="S12" s="130">
        <f t="shared" si="3"/>
        <v>2955583</v>
      </c>
      <c r="T12" s="134">
        <f t="shared" si="4"/>
        <v>0.08710111579422611</v>
      </c>
      <c r="U12" s="133">
        <v>1360568</v>
      </c>
      <c r="V12" s="131">
        <v>1342352</v>
      </c>
      <c r="W12" s="132">
        <v>25659</v>
      </c>
      <c r="X12" s="131">
        <v>26957</v>
      </c>
      <c r="Y12" s="130">
        <f t="shared" si="5"/>
        <v>2755536</v>
      </c>
      <c r="Z12" s="129">
        <f t="shared" si="7"/>
        <v>0.07259821682605483</v>
      </c>
    </row>
    <row r="13" spans="1:26" ht="21" customHeight="1">
      <c r="A13" s="137" t="s">
        <v>385</v>
      </c>
      <c r="B13" s="344" t="s">
        <v>470</v>
      </c>
      <c r="C13" s="135">
        <v>132464</v>
      </c>
      <c r="D13" s="131">
        <v>133842</v>
      </c>
      <c r="E13" s="132">
        <v>222</v>
      </c>
      <c r="F13" s="131">
        <v>100</v>
      </c>
      <c r="G13" s="130">
        <f t="shared" si="6"/>
        <v>266628</v>
      </c>
      <c r="H13" s="134">
        <f t="shared" si="0"/>
        <v>0.07001943846420901</v>
      </c>
      <c r="I13" s="133">
        <v>117623</v>
      </c>
      <c r="J13" s="131">
        <v>117933</v>
      </c>
      <c r="K13" s="132">
        <v>142</v>
      </c>
      <c r="L13" s="131">
        <v>203</v>
      </c>
      <c r="M13" s="130">
        <f t="shared" si="1"/>
        <v>235901</v>
      </c>
      <c r="N13" s="136">
        <f t="shared" si="2"/>
        <v>0.13025379290465078</v>
      </c>
      <c r="O13" s="135">
        <v>1190452</v>
      </c>
      <c r="P13" s="131">
        <v>1187522</v>
      </c>
      <c r="Q13" s="132">
        <v>3083</v>
      </c>
      <c r="R13" s="131">
        <v>2564</v>
      </c>
      <c r="S13" s="130">
        <f t="shared" si="3"/>
        <v>2383621</v>
      </c>
      <c r="T13" s="134">
        <f t="shared" si="4"/>
        <v>0.07024537924685216</v>
      </c>
      <c r="U13" s="133">
        <v>1071653</v>
      </c>
      <c r="V13" s="131">
        <v>1063330</v>
      </c>
      <c r="W13" s="132">
        <v>3331</v>
      </c>
      <c r="X13" s="131">
        <v>3248</v>
      </c>
      <c r="Y13" s="130">
        <f t="shared" si="5"/>
        <v>2141562</v>
      </c>
      <c r="Z13" s="129">
        <f t="shared" si="7"/>
        <v>0.11302918150396768</v>
      </c>
    </row>
    <row r="14" spans="1:26" ht="21" customHeight="1">
      <c r="A14" s="137" t="s">
        <v>387</v>
      </c>
      <c r="B14" s="344" t="s">
        <v>388</v>
      </c>
      <c r="C14" s="135">
        <v>94545</v>
      </c>
      <c r="D14" s="131">
        <v>94414</v>
      </c>
      <c r="E14" s="132">
        <v>541</v>
      </c>
      <c r="F14" s="131">
        <v>571</v>
      </c>
      <c r="G14" s="130">
        <f t="shared" si="6"/>
        <v>190071</v>
      </c>
      <c r="H14" s="134">
        <f t="shared" si="0"/>
        <v>0.0499147302171215</v>
      </c>
      <c r="I14" s="133">
        <v>87722</v>
      </c>
      <c r="J14" s="131">
        <v>86937</v>
      </c>
      <c r="K14" s="132">
        <v>1013</v>
      </c>
      <c r="L14" s="131">
        <v>867</v>
      </c>
      <c r="M14" s="130">
        <f t="shared" si="1"/>
        <v>176539</v>
      </c>
      <c r="N14" s="136">
        <f t="shared" si="2"/>
        <v>0.07665161805606702</v>
      </c>
      <c r="O14" s="135">
        <v>905230</v>
      </c>
      <c r="P14" s="131">
        <v>882135</v>
      </c>
      <c r="Q14" s="132">
        <v>8746</v>
      </c>
      <c r="R14" s="131">
        <v>8506</v>
      </c>
      <c r="S14" s="130">
        <f t="shared" si="3"/>
        <v>1804617</v>
      </c>
      <c r="T14" s="134">
        <f t="shared" si="4"/>
        <v>0.053182114757470506</v>
      </c>
      <c r="U14" s="133">
        <v>764118</v>
      </c>
      <c r="V14" s="131">
        <v>750352</v>
      </c>
      <c r="W14" s="132">
        <v>9932</v>
      </c>
      <c r="X14" s="131">
        <v>10432</v>
      </c>
      <c r="Y14" s="130">
        <f t="shared" si="5"/>
        <v>1534834</v>
      </c>
      <c r="Z14" s="129">
        <f t="shared" si="7"/>
        <v>0.17577340611427683</v>
      </c>
    </row>
    <row r="15" spans="1:26" ht="21" customHeight="1">
      <c r="A15" s="137" t="s">
        <v>389</v>
      </c>
      <c r="B15" s="344" t="s">
        <v>390</v>
      </c>
      <c r="C15" s="135">
        <v>62261</v>
      </c>
      <c r="D15" s="131">
        <v>63146</v>
      </c>
      <c r="E15" s="132">
        <v>13599</v>
      </c>
      <c r="F15" s="131">
        <v>13623</v>
      </c>
      <c r="G15" s="130">
        <f t="shared" si="6"/>
        <v>152629</v>
      </c>
      <c r="H15" s="134">
        <f t="shared" si="0"/>
        <v>0.04008205017235158</v>
      </c>
      <c r="I15" s="133">
        <v>44227</v>
      </c>
      <c r="J15" s="131">
        <v>44635</v>
      </c>
      <c r="K15" s="132">
        <v>12486</v>
      </c>
      <c r="L15" s="131">
        <v>12279</v>
      </c>
      <c r="M15" s="130">
        <f t="shared" si="1"/>
        <v>113627</v>
      </c>
      <c r="N15" s="136">
        <f t="shared" si="2"/>
        <v>0.3432458834607972</v>
      </c>
      <c r="O15" s="135">
        <v>542432</v>
      </c>
      <c r="P15" s="131">
        <v>541994</v>
      </c>
      <c r="Q15" s="132">
        <v>118737</v>
      </c>
      <c r="R15" s="131">
        <v>116930</v>
      </c>
      <c r="S15" s="130">
        <f t="shared" si="3"/>
        <v>1320093</v>
      </c>
      <c r="T15" s="134">
        <f t="shared" si="4"/>
        <v>0.03890317857835403</v>
      </c>
      <c r="U15" s="133">
        <v>393102</v>
      </c>
      <c r="V15" s="131">
        <v>393530</v>
      </c>
      <c r="W15" s="132">
        <v>114978</v>
      </c>
      <c r="X15" s="131">
        <v>113904</v>
      </c>
      <c r="Y15" s="130">
        <f t="shared" si="5"/>
        <v>1015514</v>
      </c>
      <c r="Z15" s="129">
        <f t="shared" si="7"/>
        <v>0.2999259488298536</v>
      </c>
    </row>
    <row r="16" spans="1:26" ht="21" customHeight="1">
      <c r="A16" s="137" t="s">
        <v>391</v>
      </c>
      <c r="B16" s="344" t="s">
        <v>392</v>
      </c>
      <c r="C16" s="135">
        <v>72630</v>
      </c>
      <c r="D16" s="131">
        <v>72696</v>
      </c>
      <c r="E16" s="132">
        <v>1223</v>
      </c>
      <c r="F16" s="131">
        <v>1330</v>
      </c>
      <c r="G16" s="130">
        <f t="shared" si="6"/>
        <v>147879</v>
      </c>
      <c r="H16" s="134">
        <f>G16/$G$9</f>
        <v>0.03883464805140032</v>
      </c>
      <c r="I16" s="133">
        <v>71810</v>
      </c>
      <c r="J16" s="131">
        <v>72102</v>
      </c>
      <c r="K16" s="132">
        <v>1554</v>
      </c>
      <c r="L16" s="131">
        <v>1465</v>
      </c>
      <c r="M16" s="130">
        <f>SUM(I16:L16)</f>
        <v>146931</v>
      </c>
      <c r="N16" s="136">
        <f>IF(ISERROR(G16/M16-1),"         /0",(G16/M16-1))</f>
        <v>0.006452008085427785</v>
      </c>
      <c r="O16" s="135">
        <v>650206</v>
      </c>
      <c r="P16" s="131">
        <v>639281</v>
      </c>
      <c r="Q16" s="132">
        <v>10526</v>
      </c>
      <c r="R16" s="131">
        <v>11400</v>
      </c>
      <c r="S16" s="130">
        <f>SUM(O16:R16)</f>
        <v>1311413</v>
      </c>
      <c r="T16" s="134">
        <f>S16/$S$9</f>
        <v>0.03864737872935845</v>
      </c>
      <c r="U16" s="133">
        <v>570019</v>
      </c>
      <c r="V16" s="131">
        <v>568526</v>
      </c>
      <c r="W16" s="132">
        <v>14335</v>
      </c>
      <c r="X16" s="131">
        <v>13962</v>
      </c>
      <c r="Y16" s="130">
        <f>SUM(U16:X16)</f>
        <v>1166842</v>
      </c>
      <c r="Z16" s="129">
        <f>IF(ISERROR(S16/Y16-1),"         /0",IF(S16/Y16&gt;5,"  *  ",(S16/Y16-1)))</f>
        <v>0.12389937969322329</v>
      </c>
    </row>
    <row r="17" spans="1:26" ht="21" customHeight="1">
      <c r="A17" s="137" t="s">
        <v>393</v>
      </c>
      <c r="B17" s="344" t="s">
        <v>394</v>
      </c>
      <c r="C17" s="135">
        <v>60086</v>
      </c>
      <c r="D17" s="131">
        <v>60410</v>
      </c>
      <c r="E17" s="132">
        <v>38</v>
      </c>
      <c r="F17" s="131">
        <v>7</v>
      </c>
      <c r="G17" s="130">
        <f t="shared" si="6"/>
        <v>120541</v>
      </c>
      <c r="H17" s="134">
        <f>G17/$G$9</f>
        <v>0.03165538927612336</v>
      </c>
      <c r="I17" s="133">
        <v>50408</v>
      </c>
      <c r="J17" s="131">
        <v>49036</v>
      </c>
      <c r="K17" s="132">
        <v>177</v>
      </c>
      <c r="L17" s="131">
        <v>43</v>
      </c>
      <c r="M17" s="130">
        <f>SUM(I17:L17)</f>
        <v>99664</v>
      </c>
      <c r="N17" s="136">
        <f>IF(ISERROR(G17/M17-1),"         /0",(G17/M17-1))</f>
        <v>0.20947383207577452</v>
      </c>
      <c r="O17" s="135">
        <v>539227</v>
      </c>
      <c r="P17" s="131">
        <v>527220</v>
      </c>
      <c r="Q17" s="132">
        <v>702</v>
      </c>
      <c r="R17" s="131">
        <v>704</v>
      </c>
      <c r="S17" s="130">
        <f>SUM(O17:R17)</f>
        <v>1067853</v>
      </c>
      <c r="T17" s="134">
        <f>S17/$S$9</f>
        <v>0.03146965854256562</v>
      </c>
      <c r="U17" s="133">
        <v>437722</v>
      </c>
      <c r="V17" s="131">
        <v>424515</v>
      </c>
      <c r="W17" s="132">
        <v>4393</v>
      </c>
      <c r="X17" s="131">
        <v>3520</v>
      </c>
      <c r="Y17" s="130">
        <f>SUM(U17:X17)</f>
        <v>870150</v>
      </c>
      <c r="Z17" s="129">
        <f>IF(ISERROR(S17/Y17-1),"         /0",IF(S17/Y17&gt;5,"  *  ",(S17/Y17-1)))</f>
        <v>0.22720565419755223</v>
      </c>
    </row>
    <row r="18" spans="1:26" ht="21" customHeight="1">
      <c r="A18" s="137" t="s">
        <v>395</v>
      </c>
      <c r="B18" s="344" t="s">
        <v>396</v>
      </c>
      <c r="C18" s="135">
        <v>56549</v>
      </c>
      <c r="D18" s="131">
        <v>56000</v>
      </c>
      <c r="E18" s="132">
        <v>1022</v>
      </c>
      <c r="F18" s="131">
        <v>982</v>
      </c>
      <c r="G18" s="130">
        <f t="shared" si="6"/>
        <v>114553</v>
      </c>
      <c r="H18" s="134">
        <f t="shared" si="0"/>
        <v>0.030082874770806272</v>
      </c>
      <c r="I18" s="133">
        <v>50409</v>
      </c>
      <c r="J18" s="131">
        <v>49327</v>
      </c>
      <c r="K18" s="132">
        <v>1013</v>
      </c>
      <c r="L18" s="131">
        <v>1079</v>
      </c>
      <c r="M18" s="130">
        <f t="shared" si="1"/>
        <v>101828</v>
      </c>
      <c r="N18" s="136">
        <f t="shared" si="2"/>
        <v>0.12496562831441249</v>
      </c>
      <c r="O18" s="135">
        <v>491071</v>
      </c>
      <c r="P18" s="131">
        <v>482571</v>
      </c>
      <c r="Q18" s="132">
        <v>14393</v>
      </c>
      <c r="R18" s="131">
        <v>13894</v>
      </c>
      <c r="S18" s="130">
        <f t="shared" si="3"/>
        <v>1001929</v>
      </c>
      <c r="T18" s="134">
        <f t="shared" si="4"/>
        <v>0.02952687637146146</v>
      </c>
      <c r="U18" s="133">
        <v>429133</v>
      </c>
      <c r="V18" s="131">
        <v>417093</v>
      </c>
      <c r="W18" s="132">
        <v>13499</v>
      </c>
      <c r="X18" s="131">
        <v>13441</v>
      </c>
      <c r="Y18" s="130">
        <f t="shared" si="5"/>
        <v>873166</v>
      </c>
      <c r="Z18" s="129">
        <f t="shared" si="7"/>
        <v>0.14746680470838314</v>
      </c>
    </row>
    <row r="19" spans="1:26" ht="21" customHeight="1">
      <c r="A19" s="137" t="s">
        <v>397</v>
      </c>
      <c r="B19" s="344" t="s">
        <v>398</v>
      </c>
      <c r="C19" s="135">
        <v>43949</v>
      </c>
      <c r="D19" s="131">
        <v>43257</v>
      </c>
      <c r="E19" s="132">
        <v>2763</v>
      </c>
      <c r="F19" s="131">
        <v>2754</v>
      </c>
      <c r="G19" s="130">
        <f t="shared" si="6"/>
        <v>92723</v>
      </c>
      <c r="H19" s="134">
        <f aca="true" t="shared" si="8" ref="H19:H29">G19/$G$9</f>
        <v>0.02435007723388711</v>
      </c>
      <c r="I19" s="133">
        <v>40947</v>
      </c>
      <c r="J19" s="131">
        <v>39768</v>
      </c>
      <c r="K19" s="132">
        <v>1311</v>
      </c>
      <c r="L19" s="131">
        <v>1355</v>
      </c>
      <c r="M19" s="130">
        <f aca="true" t="shared" si="9" ref="M19:M29">SUM(I19:L19)</f>
        <v>83381</v>
      </c>
      <c r="N19" s="136">
        <f aca="true" t="shared" si="10" ref="N19:N29">IF(ISERROR(G19/M19-1),"         /0",(G19/M19-1))</f>
        <v>0.112039913169667</v>
      </c>
      <c r="O19" s="135">
        <v>372717</v>
      </c>
      <c r="P19" s="131">
        <v>377703</v>
      </c>
      <c r="Q19" s="132">
        <v>18321</v>
      </c>
      <c r="R19" s="131">
        <v>18592</v>
      </c>
      <c r="S19" s="130">
        <f aca="true" t="shared" si="11" ref="S19:S29">SUM(O19:R19)</f>
        <v>787333</v>
      </c>
      <c r="T19" s="134">
        <f aca="true" t="shared" si="12" ref="T19:T29">S19/$S$9</f>
        <v>0.02320272609553358</v>
      </c>
      <c r="U19" s="133">
        <v>342738</v>
      </c>
      <c r="V19" s="131">
        <v>345995</v>
      </c>
      <c r="W19" s="132">
        <v>12145</v>
      </c>
      <c r="X19" s="131">
        <v>12963</v>
      </c>
      <c r="Y19" s="130">
        <f aca="true" t="shared" si="13" ref="Y19:Y29">SUM(U19:X19)</f>
        <v>713841</v>
      </c>
      <c r="Z19" s="129">
        <f aca="true" t="shared" si="14" ref="Z19:Z29">IF(ISERROR(S19/Y19-1),"         /0",IF(S19/Y19&gt;5,"  *  ",(S19/Y19-1)))</f>
        <v>0.10295289847459022</v>
      </c>
    </row>
    <row r="20" spans="1:26" ht="21" customHeight="1">
      <c r="A20" s="137" t="s">
        <v>399</v>
      </c>
      <c r="B20" s="344" t="s">
        <v>400</v>
      </c>
      <c r="C20" s="135">
        <v>41343</v>
      </c>
      <c r="D20" s="131">
        <v>40830</v>
      </c>
      <c r="E20" s="132">
        <v>225</v>
      </c>
      <c r="F20" s="131">
        <v>164</v>
      </c>
      <c r="G20" s="130">
        <f t="shared" si="6"/>
        <v>82562</v>
      </c>
      <c r="H20" s="134">
        <f t="shared" si="8"/>
        <v>0.021681687138942737</v>
      </c>
      <c r="I20" s="133">
        <v>42693</v>
      </c>
      <c r="J20" s="131">
        <v>44035</v>
      </c>
      <c r="K20" s="132">
        <v>157</v>
      </c>
      <c r="L20" s="131">
        <v>162</v>
      </c>
      <c r="M20" s="130">
        <f t="shared" si="9"/>
        <v>87047</v>
      </c>
      <c r="N20" s="136">
        <f t="shared" si="10"/>
        <v>-0.0515238893930865</v>
      </c>
      <c r="O20" s="135">
        <v>425356</v>
      </c>
      <c r="P20" s="131">
        <v>413447</v>
      </c>
      <c r="Q20" s="132">
        <v>1662</v>
      </c>
      <c r="R20" s="131">
        <v>1884</v>
      </c>
      <c r="S20" s="130">
        <f t="shared" si="11"/>
        <v>842349</v>
      </c>
      <c r="T20" s="134">
        <f t="shared" si="12"/>
        <v>0.024824049193729485</v>
      </c>
      <c r="U20" s="133">
        <v>321906</v>
      </c>
      <c r="V20" s="131">
        <v>315279</v>
      </c>
      <c r="W20" s="132">
        <v>1740</v>
      </c>
      <c r="X20" s="131">
        <v>2009</v>
      </c>
      <c r="Y20" s="130">
        <f t="shared" si="13"/>
        <v>640934</v>
      </c>
      <c r="Z20" s="129">
        <f t="shared" si="14"/>
        <v>0.3142523255124552</v>
      </c>
    </row>
    <row r="21" spans="1:26" ht="21" customHeight="1">
      <c r="A21" s="137" t="s">
        <v>401</v>
      </c>
      <c r="B21" s="344" t="s">
        <v>402</v>
      </c>
      <c r="C21" s="135">
        <v>35590</v>
      </c>
      <c r="D21" s="131">
        <v>34677</v>
      </c>
      <c r="E21" s="132">
        <v>62</v>
      </c>
      <c r="F21" s="131">
        <v>30</v>
      </c>
      <c r="G21" s="130">
        <f t="shared" si="6"/>
        <v>70359</v>
      </c>
      <c r="H21" s="134">
        <f>G21/$G$9</f>
        <v>0.01847704543747574</v>
      </c>
      <c r="I21" s="133">
        <v>33536</v>
      </c>
      <c r="J21" s="131">
        <v>33120</v>
      </c>
      <c r="K21" s="132">
        <v>45</v>
      </c>
      <c r="L21" s="131">
        <v>51</v>
      </c>
      <c r="M21" s="130">
        <f>SUM(I21:L21)</f>
        <v>66752</v>
      </c>
      <c r="N21" s="136">
        <f>IF(ISERROR(G21/M21-1),"         /0",(G21/M21-1))</f>
        <v>0.05403583413231061</v>
      </c>
      <c r="O21" s="135">
        <v>326939</v>
      </c>
      <c r="P21" s="131">
        <v>313980</v>
      </c>
      <c r="Q21" s="132">
        <v>1629</v>
      </c>
      <c r="R21" s="131">
        <v>601</v>
      </c>
      <c r="S21" s="130">
        <f>SUM(O21:R21)</f>
        <v>643149</v>
      </c>
      <c r="T21" s="134">
        <f>S21/$S$9</f>
        <v>0.0189536194794532</v>
      </c>
      <c r="U21" s="133">
        <v>286541</v>
      </c>
      <c r="V21" s="131">
        <v>276253</v>
      </c>
      <c r="W21" s="132">
        <v>821</v>
      </c>
      <c r="X21" s="131">
        <v>754</v>
      </c>
      <c r="Y21" s="130">
        <f>SUM(U21:X21)</f>
        <v>564369</v>
      </c>
      <c r="Z21" s="129">
        <f>IF(ISERROR(S21/Y21-1),"         /0",IF(S21/Y21&gt;5,"  *  ",(S21/Y21-1)))</f>
        <v>0.13958952387533685</v>
      </c>
    </row>
    <row r="22" spans="1:26" ht="21" customHeight="1">
      <c r="A22" s="137" t="s">
        <v>403</v>
      </c>
      <c r="B22" s="344" t="s">
        <v>403</v>
      </c>
      <c r="C22" s="135">
        <v>21519</v>
      </c>
      <c r="D22" s="131">
        <v>20619</v>
      </c>
      <c r="E22" s="132">
        <v>892</v>
      </c>
      <c r="F22" s="131">
        <v>872</v>
      </c>
      <c r="G22" s="130">
        <f t="shared" si="6"/>
        <v>43902</v>
      </c>
      <c r="H22" s="134">
        <f>G22/$G$9</f>
        <v>0.011529146929263634</v>
      </c>
      <c r="I22" s="133">
        <v>19010</v>
      </c>
      <c r="J22" s="131">
        <v>18269</v>
      </c>
      <c r="K22" s="132">
        <v>2254</v>
      </c>
      <c r="L22" s="131">
        <v>2438</v>
      </c>
      <c r="M22" s="130">
        <f>SUM(I22:L22)</f>
        <v>41971</v>
      </c>
      <c r="N22" s="136">
        <f>IF(ISERROR(G22/M22-1),"         /0",(G22/M22-1))</f>
        <v>0.04600795787567602</v>
      </c>
      <c r="O22" s="135">
        <v>158865</v>
      </c>
      <c r="P22" s="131">
        <v>151835</v>
      </c>
      <c r="Q22" s="132">
        <v>9323</v>
      </c>
      <c r="R22" s="131">
        <v>9299</v>
      </c>
      <c r="S22" s="130">
        <f>SUM(O22:R22)</f>
        <v>329322</v>
      </c>
      <c r="T22" s="134">
        <f>S22/$S$9</f>
        <v>0.009705128786972361</v>
      </c>
      <c r="U22" s="133">
        <v>163905</v>
      </c>
      <c r="V22" s="131">
        <v>156090</v>
      </c>
      <c r="W22" s="132">
        <v>15768</v>
      </c>
      <c r="X22" s="131">
        <v>16316</v>
      </c>
      <c r="Y22" s="130">
        <f>SUM(U22:X22)</f>
        <v>352079</v>
      </c>
      <c r="Z22" s="129">
        <f>IF(ISERROR(S22/Y22-1),"         /0",IF(S22/Y22&gt;5,"  *  ",(S22/Y22-1)))</f>
        <v>-0.0646360617929499</v>
      </c>
    </row>
    <row r="23" spans="1:26" ht="21" customHeight="1">
      <c r="A23" s="137" t="s">
        <v>404</v>
      </c>
      <c r="B23" s="344" t="s">
        <v>405</v>
      </c>
      <c r="C23" s="135">
        <v>18093</v>
      </c>
      <c r="D23" s="131">
        <v>17759</v>
      </c>
      <c r="E23" s="132">
        <v>34</v>
      </c>
      <c r="F23" s="131">
        <v>11</v>
      </c>
      <c r="G23" s="130">
        <f t="shared" si="6"/>
        <v>35897</v>
      </c>
      <c r="H23" s="134">
        <f>G23/$G$9</f>
        <v>0.00942694609174472</v>
      </c>
      <c r="I23" s="133">
        <v>12920</v>
      </c>
      <c r="J23" s="131">
        <v>12343</v>
      </c>
      <c r="K23" s="132">
        <v>12</v>
      </c>
      <c r="L23" s="131">
        <v>15</v>
      </c>
      <c r="M23" s="130">
        <f>SUM(I23:L23)</f>
        <v>25290</v>
      </c>
      <c r="N23" s="136">
        <f>IF(ISERROR(G23/M23-1),"         /0",(G23/M23-1))</f>
        <v>0.4194147884539343</v>
      </c>
      <c r="O23" s="135">
        <v>161183</v>
      </c>
      <c r="P23" s="131">
        <v>155416</v>
      </c>
      <c r="Q23" s="132">
        <v>356</v>
      </c>
      <c r="R23" s="131">
        <v>225</v>
      </c>
      <c r="S23" s="130">
        <f>SUM(O23:R23)</f>
        <v>317180</v>
      </c>
      <c r="T23" s="134">
        <f>S23/$S$9</f>
        <v>0.00934730369866542</v>
      </c>
      <c r="U23" s="133">
        <v>113441</v>
      </c>
      <c r="V23" s="131">
        <v>108035</v>
      </c>
      <c r="W23" s="132">
        <v>211</v>
      </c>
      <c r="X23" s="131">
        <v>286</v>
      </c>
      <c r="Y23" s="130">
        <f>SUM(U23:X23)</f>
        <v>221973</v>
      </c>
      <c r="Z23" s="129">
        <f>IF(ISERROR(S23/Y23-1),"         /0",IF(S23/Y23&gt;5,"  *  ",(S23/Y23-1)))</f>
        <v>0.428912525397233</v>
      </c>
    </row>
    <row r="24" spans="1:26" ht="21" customHeight="1">
      <c r="A24" s="137" t="s">
        <v>406</v>
      </c>
      <c r="B24" s="344" t="s">
        <v>407</v>
      </c>
      <c r="C24" s="135">
        <v>14639</v>
      </c>
      <c r="D24" s="131">
        <v>14829</v>
      </c>
      <c r="E24" s="132">
        <v>1032</v>
      </c>
      <c r="F24" s="131">
        <v>1420</v>
      </c>
      <c r="G24" s="130">
        <f t="shared" si="6"/>
        <v>31920</v>
      </c>
      <c r="H24" s="134">
        <f t="shared" si="8"/>
        <v>0.008382542252792474</v>
      </c>
      <c r="I24" s="133">
        <v>13254</v>
      </c>
      <c r="J24" s="131">
        <v>13732</v>
      </c>
      <c r="K24" s="132">
        <v>975</v>
      </c>
      <c r="L24" s="131">
        <v>956</v>
      </c>
      <c r="M24" s="130">
        <f t="shared" si="9"/>
        <v>28917</v>
      </c>
      <c r="N24" s="136">
        <f t="shared" si="10"/>
        <v>0.10384894698620184</v>
      </c>
      <c r="O24" s="135">
        <v>130379</v>
      </c>
      <c r="P24" s="131">
        <v>122158</v>
      </c>
      <c r="Q24" s="132">
        <v>8670</v>
      </c>
      <c r="R24" s="131">
        <v>10047</v>
      </c>
      <c r="S24" s="130">
        <f t="shared" si="11"/>
        <v>271254</v>
      </c>
      <c r="T24" s="134">
        <f t="shared" si="12"/>
        <v>0.0079938631612264</v>
      </c>
      <c r="U24" s="133">
        <v>122700</v>
      </c>
      <c r="V24" s="131">
        <v>115461</v>
      </c>
      <c r="W24" s="132">
        <v>7450</v>
      </c>
      <c r="X24" s="131">
        <v>7856</v>
      </c>
      <c r="Y24" s="130">
        <f t="shared" si="13"/>
        <v>253467</v>
      </c>
      <c r="Z24" s="129">
        <f t="shared" si="14"/>
        <v>0.0701748156564761</v>
      </c>
    </row>
    <row r="25" spans="1:26" ht="21" customHeight="1">
      <c r="A25" s="137" t="s">
        <v>408</v>
      </c>
      <c r="B25" s="344" t="s">
        <v>409</v>
      </c>
      <c r="C25" s="135">
        <v>15842</v>
      </c>
      <c r="D25" s="131">
        <v>15802</v>
      </c>
      <c r="E25" s="132">
        <v>31</v>
      </c>
      <c r="F25" s="131">
        <v>30</v>
      </c>
      <c r="G25" s="130">
        <f t="shared" si="6"/>
        <v>31705</v>
      </c>
      <c r="H25" s="134">
        <f t="shared" si="8"/>
        <v>0.008326080893633627</v>
      </c>
      <c r="I25" s="133">
        <v>15060</v>
      </c>
      <c r="J25" s="131">
        <v>15177</v>
      </c>
      <c r="K25" s="132">
        <v>29</v>
      </c>
      <c r="L25" s="131">
        <v>31</v>
      </c>
      <c r="M25" s="130">
        <f t="shared" si="9"/>
        <v>30297</v>
      </c>
      <c r="N25" s="136">
        <f t="shared" si="10"/>
        <v>0.046473248176387205</v>
      </c>
      <c r="O25" s="135">
        <v>138018</v>
      </c>
      <c r="P25" s="131">
        <v>134932</v>
      </c>
      <c r="Q25" s="132">
        <v>1799</v>
      </c>
      <c r="R25" s="131">
        <v>1489</v>
      </c>
      <c r="S25" s="130">
        <f t="shared" si="11"/>
        <v>276238</v>
      </c>
      <c r="T25" s="134">
        <f t="shared" si="12"/>
        <v>0.008140741784198052</v>
      </c>
      <c r="U25" s="133">
        <v>132758</v>
      </c>
      <c r="V25" s="131">
        <v>129144</v>
      </c>
      <c r="W25" s="132">
        <v>2036</v>
      </c>
      <c r="X25" s="131">
        <v>2035</v>
      </c>
      <c r="Y25" s="130">
        <f t="shared" si="13"/>
        <v>265973</v>
      </c>
      <c r="Z25" s="129">
        <f t="shared" si="14"/>
        <v>0.03859414301451647</v>
      </c>
    </row>
    <row r="26" spans="1:26" ht="21" customHeight="1">
      <c r="A26" s="137" t="s">
        <v>410</v>
      </c>
      <c r="B26" s="344" t="s">
        <v>411</v>
      </c>
      <c r="C26" s="135">
        <v>13745</v>
      </c>
      <c r="D26" s="131">
        <v>13934</v>
      </c>
      <c r="E26" s="132">
        <v>466</v>
      </c>
      <c r="F26" s="131">
        <v>449</v>
      </c>
      <c r="G26" s="130">
        <f t="shared" si="6"/>
        <v>28594</v>
      </c>
      <c r="H26" s="134">
        <f t="shared" si="8"/>
        <v>0.007509098157153759</v>
      </c>
      <c r="I26" s="133">
        <v>11671</v>
      </c>
      <c r="J26" s="131">
        <v>11443</v>
      </c>
      <c r="K26" s="132">
        <v>417</v>
      </c>
      <c r="L26" s="131">
        <v>418</v>
      </c>
      <c r="M26" s="130">
        <f t="shared" si="9"/>
        <v>23949</v>
      </c>
      <c r="N26" s="136">
        <f t="shared" si="10"/>
        <v>0.1939538185310452</v>
      </c>
      <c r="O26" s="135">
        <v>112540</v>
      </c>
      <c r="P26" s="131">
        <v>110100</v>
      </c>
      <c r="Q26" s="132">
        <v>4362</v>
      </c>
      <c r="R26" s="131">
        <v>4381</v>
      </c>
      <c r="S26" s="130">
        <f t="shared" si="11"/>
        <v>231383</v>
      </c>
      <c r="T26" s="134">
        <f t="shared" si="12"/>
        <v>0.006818863647481874</v>
      </c>
      <c r="U26" s="133">
        <v>105547</v>
      </c>
      <c r="V26" s="131">
        <v>101556</v>
      </c>
      <c r="W26" s="132">
        <v>8549</v>
      </c>
      <c r="X26" s="131">
        <v>8606</v>
      </c>
      <c r="Y26" s="130">
        <f t="shared" si="13"/>
        <v>224258</v>
      </c>
      <c r="Z26" s="129">
        <f t="shared" si="14"/>
        <v>0.0317714418214734</v>
      </c>
    </row>
    <row r="27" spans="1:26" ht="21" customHeight="1">
      <c r="A27" s="137" t="s">
        <v>412</v>
      </c>
      <c r="B27" s="344" t="s">
        <v>413</v>
      </c>
      <c r="C27" s="135">
        <v>12802</v>
      </c>
      <c r="D27" s="131">
        <v>12671</v>
      </c>
      <c r="E27" s="132">
        <v>21</v>
      </c>
      <c r="F27" s="131">
        <v>21</v>
      </c>
      <c r="G27" s="130">
        <f t="shared" si="6"/>
        <v>25515</v>
      </c>
      <c r="H27" s="134">
        <f t="shared" si="8"/>
        <v>0.00670051897180451</v>
      </c>
      <c r="I27" s="133">
        <v>10029</v>
      </c>
      <c r="J27" s="131">
        <v>10127</v>
      </c>
      <c r="K27" s="132">
        <v>10</v>
      </c>
      <c r="L27" s="131">
        <v>9</v>
      </c>
      <c r="M27" s="130">
        <f t="shared" si="9"/>
        <v>20175</v>
      </c>
      <c r="N27" s="136">
        <f t="shared" si="10"/>
        <v>0.2646840148698886</v>
      </c>
      <c r="O27" s="135">
        <v>110712</v>
      </c>
      <c r="P27" s="131">
        <v>107924</v>
      </c>
      <c r="Q27" s="132">
        <v>602</v>
      </c>
      <c r="R27" s="131">
        <v>517</v>
      </c>
      <c r="S27" s="130">
        <f t="shared" si="11"/>
        <v>219755</v>
      </c>
      <c r="T27" s="134">
        <f t="shared" si="12"/>
        <v>0.006476186153919602</v>
      </c>
      <c r="U27" s="133">
        <v>89577</v>
      </c>
      <c r="V27" s="131">
        <v>88728</v>
      </c>
      <c r="W27" s="132">
        <v>439</v>
      </c>
      <c r="X27" s="131">
        <v>389</v>
      </c>
      <c r="Y27" s="130">
        <f t="shared" si="13"/>
        <v>179133</v>
      </c>
      <c r="Z27" s="129">
        <f t="shared" si="14"/>
        <v>0.22677005353564117</v>
      </c>
    </row>
    <row r="28" spans="1:26" ht="21" customHeight="1">
      <c r="A28" s="137" t="s">
        <v>414</v>
      </c>
      <c r="B28" s="344" t="s">
        <v>415</v>
      </c>
      <c r="C28" s="135">
        <v>5963</v>
      </c>
      <c r="D28" s="131">
        <v>5604</v>
      </c>
      <c r="E28" s="132">
        <v>4065</v>
      </c>
      <c r="F28" s="131">
        <v>4078</v>
      </c>
      <c r="G28" s="130">
        <f t="shared" si="6"/>
        <v>19710</v>
      </c>
      <c r="H28" s="134">
        <f t="shared" si="8"/>
        <v>0.005176062274515654</v>
      </c>
      <c r="I28" s="133">
        <v>6587</v>
      </c>
      <c r="J28" s="131">
        <v>6362</v>
      </c>
      <c r="K28" s="132">
        <v>3165</v>
      </c>
      <c r="L28" s="131">
        <v>3093</v>
      </c>
      <c r="M28" s="130">
        <f t="shared" si="9"/>
        <v>19207</v>
      </c>
      <c r="N28" s="136">
        <f t="shared" si="10"/>
        <v>0.026188368823866215</v>
      </c>
      <c r="O28" s="135">
        <v>51048</v>
      </c>
      <c r="P28" s="131">
        <v>48628</v>
      </c>
      <c r="Q28" s="132">
        <v>32913</v>
      </c>
      <c r="R28" s="131">
        <v>32938</v>
      </c>
      <c r="S28" s="130">
        <f t="shared" si="11"/>
        <v>165527</v>
      </c>
      <c r="T28" s="134">
        <f t="shared" si="12"/>
        <v>0.004878085438328366</v>
      </c>
      <c r="U28" s="133">
        <v>38552</v>
      </c>
      <c r="V28" s="131">
        <v>38101</v>
      </c>
      <c r="W28" s="132">
        <v>31184</v>
      </c>
      <c r="X28" s="131">
        <v>31165</v>
      </c>
      <c r="Y28" s="130">
        <f t="shared" si="13"/>
        <v>139002</v>
      </c>
      <c r="Z28" s="129">
        <f t="shared" si="14"/>
        <v>0.1908245924519072</v>
      </c>
    </row>
    <row r="29" spans="1:26" ht="21" customHeight="1">
      <c r="A29" s="137" t="s">
        <v>416</v>
      </c>
      <c r="B29" s="344" t="s">
        <v>417</v>
      </c>
      <c r="C29" s="135">
        <v>8997</v>
      </c>
      <c r="D29" s="131">
        <v>9051</v>
      </c>
      <c r="E29" s="132">
        <v>56</v>
      </c>
      <c r="F29" s="131">
        <v>59</v>
      </c>
      <c r="G29" s="130">
        <f t="shared" si="6"/>
        <v>18163</v>
      </c>
      <c r="H29" s="134">
        <f t="shared" si="8"/>
        <v>0.00476980309954479</v>
      </c>
      <c r="I29" s="133">
        <v>8970</v>
      </c>
      <c r="J29" s="131">
        <v>8748</v>
      </c>
      <c r="K29" s="132">
        <v>65</v>
      </c>
      <c r="L29" s="131">
        <v>67</v>
      </c>
      <c r="M29" s="130">
        <f t="shared" si="9"/>
        <v>17850</v>
      </c>
      <c r="N29" s="136">
        <f t="shared" si="10"/>
        <v>0.017535014005602312</v>
      </c>
      <c r="O29" s="135">
        <v>77363</v>
      </c>
      <c r="P29" s="131">
        <v>76173</v>
      </c>
      <c r="Q29" s="132">
        <v>411</v>
      </c>
      <c r="R29" s="131">
        <v>444</v>
      </c>
      <c r="S29" s="130">
        <f t="shared" si="11"/>
        <v>154391</v>
      </c>
      <c r="T29" s="134">
        <f t="shared" si="12"/>
        <v>0.004549907198879668</v>
      </c>
      <c r="U29" s="133">
        <v>74999</v>
      </c>
      <c r="V29" s="131">
        <v>73851</v>
      </c>
      <c r="W29" s="132">
        <v>412</v>
      </c>
      <c r="X29" s="131">
        <v>435</v>
      </c>
      <c r="Y29" s="130">
        <f t="shared" si="13"/>
        <v>149697</v>
      </c>
      <c r="Z29" s="129">
        <f t="shared" si="14"/>
        <v>0.03135667381443841</v>
      </c>
    </row>
    <row r="30" spans="1:26" ht="21" customHeight="1">
      <c r="A30" s="137" t="s">
        <v>418</v>
      </c>
      <c r="B30" s="344" t="s">
        <v>419</v>
      </c>
      <c r="C30" s="135">
        <v>8519</v>
      </c>
      <c r="D30" s="131">
        <v>8712</v>
      </c>
      <c r="E30" s="132">
        <v>167</v>
      </c>
      <c r="F30" s="131">
        <v>64</v>
      </c>
      <c r="G30" s="130">
        <f t="shared" si="6"/>
        <v>17462</v>
      </c>
      <c r="H30" s="134">
        <f>G30/$G$9</f>
        <v>0.0045857128075896675</v>
      </c>
      <c r="I30" s="133">
        <v>7124</v>
      </c>
      <c r="J30" s="131">
        <v>7213</v>
      </c>
      <c r="K30" s="132">
        <v>975</v>
      </c>
      <c r="L30" s="131">
        <v>787</v>
      </c>
      <c r="M30" s="130">
        <f>SUM(I30:L30)</f>
        <v>16099</v>
      </c>
      <c r="N30" s="136">
        <f>IF(ISERROR(G30/M30-1),"         /0",(G30/M30-1))</f>
        <v>0.08466364370457802</v>
      </c>
      <c r="O30" s="135">
        <v>70346</v>
      </c>
      <c r="P30" s="131">
        <v>71322</v>
      </c>
      <c r="Q30" s="132">
        <v>15258</v>
      </c>
      <c r="R30" s="131">
        <v>14868</v>
      </c>
      <c r="S30" s="130">
        <f>SUM(O30:R30)</f>
        <v>171794</v>
      </c>
      <c r="T30" s="134">
        <f>S30/$S$9</f>
        <v>0.005062774108104317</v>
      </c>
      <c r="U30" s="133">
        <v>71763</v>
      </c>
      <c r="V30" s="131">
        <v>73555</v>
      </c>
      <c r="W30" s="132">
        <v>6604</v>
      </c>
      <c r="X30" s="131">
        <v>6072</v>
      </c>
      <c r="Y30" s="130">
        <f>SUM(U30:X30)</f>
        <v>157994</v>
      </c>
      <c r="Z30" s="129">
        <f>IF(ISERROR(S30/Y30-1),"         /0",IF(S30/Y30&gt;5,"  *  ",(S30/Y30-1)))</f>
        <v>0.08734508905401461</v>
      </c>
    </row>
    <row r="31" spans="1:26" ht="21" customHeight="1">
      <c r="A31" s="137" t="s">
        <v>420</v>
      </c>
      <c r="B31" s="344" t="s">
        <v>421</v>
      </c>
      <c r="C31" s="135">
        <v>7992</v>
      </c>
      <c r="D31" s="131">
        <v>7653</v>
      </c>
      <c r="E31" s="132">
        <v>0</v>
      </c>
      <c r="F31" s="131">
        <v>0</v>
      </c>
      <c r="G31" s="130">
        <f t="shared" si="6"/>
        <v>15645</v>
      </c>
      <c r="H31" s="134">
        <f>G31/$G$9</f>
        <v>0.004108548669954206</v>
      </c>
      <c r="I31" s="133">
        <v>8383</v>
      </c>
      <c r="J31" s="131">
        <v>8216</v>
      </c>
      <c r="K31" s="132">
        <v>25</v>
      </c>
      <c r="L31" s="131">
        <v>12</v>
      </c>
      <c r="M31" s="130">
        <f>SUM(I31:L31)</f>
        <v>16636</v>
      </c>
      <c r="N31" s="136">
        <f>IF(ISERROR(G31/M31-1),"         /0",(G31/M31-1))</f>
        <v>-0.05956960807886513</v>
      </c>
      <c r="O31" s="135">
        <v>75895</v>
      </c>
      <c r="P31" s="131">
        <v>71898</v>
      </c>
      <c r="Q31" s="132">
        <v>120</v>
      </c>
      <c r="R31" s="131">
        <v>88</v>
      </c>
      <c r="S31" s="130">
        <f>SUM(O31:R31)</f>
        <v>148001</v>
      </c>
      <c r="T31" s="134">
        <f>S31/$S$9</f>
        <v>0.0043615937155753225</v>
      </c>
      <c r="U31" s="133">
        <v>70849</v>
      </c>
      <c r="V31" s="131">
        <v>71213</v>
      </c>
      <c r="W31" s="132">
        <v>212</v>
      </c>
      <c r="X31" s="131">
        <v>140</v>
      </c>
      <c r="Y31" s="130">
        <f>SUM(U31:X31)</f>
        <v>142414</v>
      </c>
      <c r="Z31" s="129">
        <f>IF(ISERROR(S31/Y31-1),"         /0",IF(S31/Y31&gt;5,"  *  ",(S31/Y31-1)))</f>
        <v>0.039230693611583156</v>
      </c>
    </row>
    <row r="32" spans="1:26" ht="21" customHeight="1">
      <c r="A32" s="137" t="s">
        <v>422</v>
      </c>
      <c r="B32" s="344" t="s">
        <v>423</v>
      </c>
      <c r="C32" s="135">
        <v>7006</v>
      </c>
      <c r="D32" s="131">
        <v>7058</v>
      </c>
      <c r="E32" s="132">
        <v>226</v>
      </c>
      <c r="F32" s="131">
        <v>220</v>
      </c>
      <c r="G32" s="130">
        <f t="shared" si="6"/>
        <v>14510</v>
      </c>
      <c r="H32" s="134">
        <f>G32/$G$9</f>
        <v>0.0038104852157900626</v>
      </c>
      <c r="I32" s="133">
        <v>9442</v>
      </c>
      <c r="J32" s="131">
        <v>9437</v>
      </c>
      <c r="K32" s="132">
        <v>538</v>
      </c>
      <c r="L32" s="131">
        <v>600</v>
      </c>
      <c r="M32" s="130">
        <f>SUM(I32:L32)</f>
        <v>20017</v>
      </c>
      <c r="N32" s="136">
        <f>IF(ISERROR(G32/M32-1),"         /0",(G32/M32-1))</f>
        <v>-0.2751161512714193</v>
      </c>
      <c r="O32" s="135">
        <v>63630</v>
      </c>
      <c r="P32" s="131">
        <v>64239</v>
      </c>
      <c r="Q32" s="132">
        <v>2952</v>
      </c>
      <c r="R32" s="131">
        <v>2911</v>
      </c>
      <c r="S32" s="130">
        <f>SUM(O32:R32)</f>
        <v>133732</v>
      </c>
      <c r="T32" s="134">
        <f>S32/$S$9</f>
        <v>0.003941085876252992</v>
      </c>
      <c r="U32" s="133">
        <v>79124</v>
      </c>
      <c r="V32" s="131">
        <v>76829</v>
      </c>
      <c r="W32" s="132">
        <v>3551</v>
      </c>
      <c r="X32" s="131">
        <v>2954</v>
      </c>
      <c r="Y32" s="130">
        <f>SUM(U32:X32)</f>
        <v>162458</v>
      </c>
      <c r="Z32" s="129">
        <f>IF(ISERROR(S32/Y32-1),"         /0",IF(S32/Y32&gt;5,"  *  ",(S32/Y32-1)))</f>
        <v>-0.17682108606532154</v>
      </c>
    </row>
    <row r="33" spans="1:26" ht="21" customHeight="1">
      <c r="A33" s="137" t="s">
        <v>424</v>
      </c>
      <c r="B33" s="344" t="s">
        <v>425</v>
      </c>
      <c r="C33" s="135">
        <v>6468</v>
      </c>
      <c r="D33" s="131">
        <v>6378</v>
      </c>
      <c r="E33" s="132">
        <v>48</v>
      </c>
      <c r="F33" s="131">
        <v>50</v>
      </c>
      <c r="G33" s="130">
        <f t="shared" si="6"/>
        <v>12944</v>
      </c>
      <c r="H33" s="134">
        <f>G33/$G$9</f>
        <v>0.003399236432335394</v>
      </c>
      <c r="I33" s="133">
        <v>7406</v>
      </c>
      <c r="J33" s="131">
        <v>7396</v>
      </c>
      <c r="K33" s="132">
        <v>92</v>
      </c>
      <c r="L33" s="131">
        <v>112</v>
      </c>
      <c r="M33" s="130">
        <f>SUM(I33:L33)</f>
        <v>15006</v>
      </c>
      <c r="N33" s="136">
        <f>IF(ISERROR(G33/M33-1),"         /0",(G33/M33-1))</f>
        <v>-0.13741170198587227</v>
      </c>
      <c r="O33" s="135">
        <v>58149</v>
      </c>
      <c r="P33" s="131">
        <v>56623</v>
      </c>
      <c r="Q33" s="132">
        <v>293</v>
      </c>
      <c r="R33" s="131">
        <v>380</v>
      </c>
      <c r="S33" s="130">
        <f>SUM(O33:R33)</f>
        <v>115445</v>
      </c>
      <c r="T33" s="134">
        <f>S33/$S$9</f>
        <v>0.003402167461669807</v>
      </c>
      <c r="U33" s="133">
        <v>61055</v>
      </c>
      <c r="V33" s="131">
        <v>59423</v>
      </c>
      <c r="W33" s="132">
        <v>770</v>
      </c>
      <c r="X33" s="131">
        <v>790</v>
      </c>
      <c r="Y33" s="130">
        <f>SUM(U33:X33)</f>
        <v>122038</v>
      </c>
      <c r="Z33" s="129">
        <f>IF(ISERROR(S33/Y33-1),"         /0",IF(S33/Y33&gt;5,"  *  ",(S33/Y33-1)))</f>
        <v>-0.05402415641029845</v>
      </c>
    </row>
    <row r="34" spans="1:26" ht="21" customHeight="1">
      <c r="A34" s="137" t="s">
        <v>426</v>
      </c>
      <c r="B34" s="344" t="s">
        <v>427</v>
      </c>
      <c r="C34" s="135">
        <v>6372</v>
      </c>
      <c r="D34" s="131">
        <v>6300</v>
      </c>
      <c r="E34" s="132">
        <v>81</v>
      </c>
      <c r="F34" s="131">
        <v>131</v>
      </c>
      <c r="G34" s="130">
        <f t="shared" si="6"/>
        <v>12884</v>
      </c>
      <c r="H34" s="134">
        <f>G34/$G$9</f>
        <v>0.0033834797739654833</v>
      </c>
      <c r="I34" s="133">
        <v>5269</v>
      </c>
      <c r="J34" s="131">
        <v>5212</v>
      </c>
      <c r="K34" s="132">
        <v>90</v>
      </c>
      <c r="L34" s="131">
        <v>97</v>
      </c>
      <c r="M34" s="130">
        <f>SUM(I34:L34)</f>
        <v>10668</v>
      </c>
      <c r="N34" s="136">
        <f>IF(ISERROR(G34/M34-1),"         /0",(G34/M34-1))</f>
        <v>0.2077240344956881</v>
      </c>
      <c r="O34" s="135">
        <v>51935</v>
      </c>
      <c r="P34" s="131">
        <v>51047</v>
      </c>
      <c r="Q34" s="132">
        <v>855</v>
      </c>
      <c r="R34" s="131">
        <v>1025</v>
      </c>
      <c r="S34" s="130">
        <f>SUM(O34:R34)</f>
        <v>104862</v>
      </c>
      <c r="T34" s="134">
        <f>S34/$S$9</f>
        <v>0.0030902861480845366</v>
      </c>
      <c r="U34" s="133">
        <v>39630</v>
      </c>
      <c r="V34" s="131">
        <v>39588</v>
      </c>
      <c r="W34" s="132">
        <v>1086</v>
      </c>
      <c r="X34" s="131">
        <v>1060</v>
      </c>
      <c r="Y34" s="130">
        <f>SUM(U34:X34)</f>
        <v>81364</v>
      </c>
      <c r="Z34" s="129">
        <f>IF(ISERROR(S34/Y34-1),"         /0",IF(S34/Y34&gt;5,"  *  ",(S34/Y34-1)))</f>
        <v>0.2888009439063959</v>
      </c>
    </row>
    <row r="35" spans="1:26" ht="21" customHeight="1">
      <c r="A35" s="137" t="s">
        <v>428</v>
      </c>
      <c r="B35" s="344" t="s">
        <v>429</v>
      </c>
      <c r="C35" s="135">
        <v>5643</v>
      </c>
      <c r="D35" s="131">
        <v>5466</v>
      </c>
      <c r="E35" s="132">
        <v>244</v>
      </c>
      <c r="F35" s="131">
        <v>256</v>
      </c>
      <c r="G35" s="130">
        <f t="shared" si="6"/>
        <v>11609</v>
      </c>
      <c r="H35" s="134">
        <f aca="true" t="shared" si="15" ref="H35:H47">G35/$G$9</f>
        <v>0.003048650783604882</v>
      </c>
      <c r="I35" s="133">
        <v>4008</v>
      </c>
      <c r="J35" s="131">
        <v>3894</v>
      </c>
      <c r="K35" s="132">
        <v>200</v>
      </c>
      <c r="L35" s="131">
        <v>222</v>
      </c>
      <c r="M35" s="130">
        <f aca="true" t="shared" si="16" ref="M35:M47">SUM(I35:L35)</f>
        <v>8324</v>
      </c>
      <c r="N35" s="136">
        <f aca="true" t="shared" si="17" ref="N35:N47">IF(ISERROR(G35/M35-1),"         /0",(G35/M35-1))</f>
        <v>0.3946419990389236</v>
      </c>
      <c r="O35" s="135">
        <v>41962</v>
      </c>
      <c r="P35" s="131">
        <v>40052</v>
      </c>
      <c r="Q35" s="132">
        <v>2376</v>
      </c>
      <c r="R35" s="131">
        <v>2385</v>
      </c>
      <c r="S35" s="130">
        <f aca="true" t="shared" si="18" ref="S35:S47">SUM(O35:R35)</f>
        <v>86775</v>
      </c>
      <c r="T35" s="134">
        <f aca="true" t="shared" si="19" ref="T35:T47">S35/$S$9</f>
        <v>0.002557261739238577</v>
      </c>
      <c r="U35" s="133">
        <v>35816</v>
      </c>
      <c r="V35" s="131">
        <v>33649</v>
      </c>
      <c r="W35" s="132">
        <v>1913</v>
      </c>
      <c r="X35" s="131">
        <v>2160</v>
      </c>
      <c r="Y35" s="130">
        <f aca="true" t="shared" si="20" ref="Y35:Y47">SUM(U35:X35)</f>
        <v>73538</v>
      </c>
      <c r="Z35" s="129">
        <f aca="true" t="shared" si="21" ref="Z35:Z47">IF(ISERROR(S35/Y35-1),"         /0",IF(S35/Y35&gt;5,"  *  ",(S35/Y35-1)))</f>
        <v>0.18000217574587296</v>
      </c>
    </row>
    <row r="36" spans="1:26" ht="21" customHeight="1">
      <c r="A36" s="137" t="s">
        <v>430</v>
      </c>
      <c r="B36" s="344" t="s">
        <v>431</v>
      </c>
      <c r="C36" s="135">
        <v>5421</v>
      </c>
      <c r="D36" s="131">
        <v>5462</v>
      </c>
      <c r="E36" s="132">
        <v>21</v>
      </c>
      <c r="F36" s="131">
        <v>17</v>
      </c>
      <c r="G36" s="130">
        <f t="shared" si="6"/>
        <v>10921</v>
      </c>
      <c r="H36" s="134">
        <f t="shared" si="15"/>
        <v>0.002867974434296573</v>
      </c>
      <c r="I36" s="133">
        <v>5061</v>
      </c>
      <c r="J36" s="131">
        <v>5467</v>
      </c>
      <c r="K36" s="132">
        <v>5</v>
      </c>
      <c r="L36" s="131">
        <v>5</v>
      </c>
      <c r="M36" s="130">
        <f t="shared" si="16"/>
        <v>10538</v>
      </c>
      <c r="N36" s="136">
        <f t="shared" si="17"/>
        <v>0.03634465743025239</v>
      </c>
      <c r="O36" s="135">
        <v>48588</v>
      </c>
      <c r="P36" s="131">
        <v>47621</v>
      </c>
      <c r="Q36" s="132">
        <v>90</v>
      </c>
      <c r="R36" s="131">
        <v>81</v>
      </c>
      <c r="S36" s="130">
        <f t="shared" si="18"/>
        <v>96380</v>
      </c>
      <c r="T36" s="134">
        <f t="shared" si="19"/>
        <v>0.0028403213647688165</v>
      </c>
      <c r="U36" s="133">
        <v>48766</v>
      </c>
      <c r="V36" s="131">
        <v>48464</v>
      </c>
      <c r="W36" s="132">
        <v>322</v>
      </c>
      <c r="X36" s="131">
        <v>370</v>
      </c>
      <c r="Y36" s="130">
        <f t="shared" si="20"/>
        <v>97922</v>
      </c>
      <c r="Z36" s="129">
        <f t="shared" si="21"/>
        <v>-0.015747227385061624</v>
      </c>
    </row>
    <row r="37" spans="1:26" ht="21" customHeight="1">
      <c r="A37" s="137" t="s">
        <v>432</v>
      </c>
      <c r="B37" s="344" t="s">
        <v>433</v>
      </c>
      <c r="C37" s="135">
        <v>4623</v>
      </c>
      <c r="D37" s="131">
        <v>4487</v>
      </c>
      <c r="E37" s="132">
        <v>48</v>
      </c>
      <c r="F37" s="131">
        <v>49</v>
      </c>
      <c r="G37" s="130">
        <f t="shared" si="6"/>
        <v>9207</v>
      </c>
      <c r="H37" s="134">
        <f t="shared" si="15"/>
        <v>0.0024178592268627916</v>
      </c>
      <c r="I37" s="133">
        <v>4349</v>
      </c>
      <c r="J37" s="131">
        <v>4246</v>
      </c>
      <c r="K37" s="132">
        <v>64</v>
      </c>
      <c r="L37" s="131">
        <v>52</v>
      </c>
      <c r="M37" s="130">
        <f t="shared" si="16"/>
        <v>8711</v>
      </c>
      <c r="N37" s="136">
        <f t="shared" si="17"/>
        <v>0.05693950177935947</v>
      </c>
      <c r="O37" s="135">
        <v>43309</v>
      </c>
      <c r="P37" s="131">
        <v>40862</v>
      </c>
      <c r="Q37" s="132">
        <v>395</v>
      </c>
      <c r="R37" s="131">
        <v>398</v>
      </c>
      <c r="S37" s="130">
        <f t="shared" si="18"/>
        <v>84964</v>
      </c>
      <c r="T37" s="134">
        <f t="shared" si="19"/>
        <v>0.002503891517288003</v>
      </c>
      <c r="U37" s="133">
        <v>27712</v>
      </c>
      <c r="V37" s="131">
        <v>27555</v>
      </c>
      <c r="W37" s="132">
        <v>589</v>
      </c>
      <c r="X37" s="131">
        <v>474</v>
      </c>
      <c r="Y37" s="130">
        <f t="shared" si="20"/>
        <v>56330</v>
      </c>
      <c r="Z37" s="129">
        <f t="shared" si="21"/>
        <v>0.5083259364459436</v>
      </c>
    </row>
    <row r="38" spans="1:26" ht="21" customHeight="1">
      <c r="A38" s="137" t="s">
        <v>434</v>
      </c>
      <c r="B38" s="344" t="s">
        <v>435</v>
      </c>
      <c r="C38" s="135">
        <v>3835</v>
      </c>
      <c r="D38" s="131">
        <v>3773</v>
      </c>
      <c r="E38" s="132">
        <v>71</v>
      </c>
      <c r="F38" s="131">
        <v>140</v>
      </c>
      <c r="G38" s="130">
        <f t="shared" si="6"/>
        <v>7819</v>
      </c>
      <c r="H38" s="134">
        <f t="shared" si="15"/>
        <v>0.0020533551965721914</v>
      </c>
      <c r="I38" s="133">
        <v>3511</v>
      </c>
      <c r="J38" s="131">
        <v>3488</v>
      </c>
      <c r="K38" s="132">
        <v>6</v>
      </c>
      <c r="L38" s="131">
        <v>13</v>
      </c>
      <c r="M38" s="130">
        <f t="shared" si="16"/>
        <v>7018</v>
      </c>
      <c r="N38" s="136">
        <f t="shared" si="17"/>
        <v>0.11413508121972082</v>
      </c>
      <c r="O38" s="135">
        <v>32962</v>
      </c>
      <c r="P38" s="131">
        <v>31689</v>
      </c>
      <c r="Q38" s="132">
        <v>492</v>
      </c>
      <c r="R38" s="131">
        <v>891</v>
      </c>
      <c r="S38" s="130">
        <f t="shared" si="18"/>
        <v>66034</v>
      </c>
      <c r="T38" s="134">
        <f t="shared" si="19"/>
        <v>0.0019460238742596391</v>
      </c>
      <c r="U38" s="133">
        <v>30546</v>
      </c>
      <c r="V38" s="131">
        <v>29762</v>
      </c>
      <c r="W38" s="132">
        <v>621</v>
      </c>
      <c r="X38" s="131">
        <v>639</v>
      </c>
      <c r="Y38" s="130">
        <f t="shared" si="20"/>
        <v>61568</v>
      </c>
      <c r="Z38" s="129">
        <f t="shared" si="21"/>
        <v>0.07253768191268195</v>
      </c>
    </row>
    <row r="39" spans="1:26" ht="21" customHeight="1">
      <c r="A39" s="137" t="s">
        <v>436</v>
      </c>
      <c r="B39" s="344" t="s">
        <v>437</v>
      </c>
      <c r="C39" s="135">
        <v>3125</v>
      </c>
      <c r="D39" s="131">
        <v>3128</v>
      </c>
      <c r="E39" s="132">
        <v>0</v>
      </c>
      <c r="F39" s="131">
        <v>0</v>
      </c>
      <c r="G39" s="130">
        <f t="shared" si="6"/>
        <v>6253</v>
      </c>
      <c r="H39" s="134">
        <f t="shared" si="15"/>
        <v>0.0016421064131175232</v>
      </c>
      <c r="I39" s="133">
        <v>2858</v>
      </c>
      <c r="J39" s="131">
        <v>2867</v>
      </c>
      <c r="K39" s="132">
        <v>6</v>
      </c>
      <c r="L39" s="131">
        <v>8</v>
      </c>
      <c r="M39" s="130">
        <f t="shared" si="16"/>
        <v>5739</v>
      </c>
      <c r="N39" s="136">
        <f t="shared" si="17"/>
        <v>0.08956264157518734</v>
      </c>
      <c r="O39" s="135">
        <v>25221</v>
      </c>
      <c r="P39" s="131">
        <v>25325</v>
      </c>
      <c r="Q39" s="132"/>
      <c r="R39" s="131"/>
      <c r="S39" s="130">
        <f t="shared" si="18"/>
        <v>50546</v>
      </c>
      <c r="T39" s="134">
        <f t="shared" si="19"/>
        <v>0.001489592069968921</v>
      </c>
      <c r="U39" s="133">
        <v>18613</v>
      </c>
      <c r="V39" s="131">
        <v>18062</v>
      </c>
      <c r="W39" s="132">
        <v>72</v>
      </c>
      <c r="X39" s="131">
        <v>70</v>
      </c>
      <c r="Y39" s="130">
        <f t="shared" si="20"/>
        <v>36817</v>
      </c>
      <c r="Z39" s="129">
        <f t="shared" si="21"/>
        <v>0.3728983893310156</v>
      </c>
    </row>
    <row r="40" spans="1:26" ht="21" customHeight="1">
      <c r="A40" s="137" t="s">
        <v>438</v>
      </c>
      <c r="B40" s="344" t="s">
        <v>439</v>
      </c>
      <c r="C40" s="135">
        <v>0</v>
      </c>
      <c r="D40" s="131">
        <v>0</v>
      </c>
      <c r="E40" s="132">
        <v>3122</v>
      </c>
      <c r="F40" s="131">
        <v>3034</v>
      </c>
      <c r="G40" s="130">
        <f t="shared" si="6"/>
        <v>6156</v>
      </c>
      <c r="H40" s="134">
        <f t="shared" si="15"/>
        <v>0.0016166331487528342</v>
      </c>
      <c r="I40" s="133"/>
      <c r="J40" s="131"/>
      <c r="K40" s="132">
        <v>6347</v>
      </c>
      <c r="L40" s="131">
        <v>6541</v>
      </c>
      <c r="M40" s="130">
        <f t="shared" si="16"/>
        <v>12888</v>
      </c>
      <c r="N40" s="136">
        <f t="shared" si="17"/>
        <v>-0.5223463687150838</v>
      </c>
      <c r="O40" s="135"/>
      <c r="P40" s="131"/>
      <c r="Q40" s="132">
        <v>31207</v>
      </c>
      <c r="R40" s="131">
        <v>31339</v>
      </c>
      <c r="S40" s="130">
        <f t="shared" si="18"/>
        <v>62546</v>
      </c>
      <c r="T40" s="134">
        <f t="shared" si="19"/>
        <v>0.0018432324142024319</v>
      </c>
      <c r="U40" s="133"/>
      <c r="V40" s="131"/>
      <c r="W40" s="132">
        <v>59102</v>
      </c>
      <c r="X40" s="131">
        <v>59534</v>
      </c>
      <c r="Y40" s="130">
        <f t="shared" si="20"/>
        <v>118636</v>
      </c>
      <c r="Z40" s="129">
        <f t="shared" si="21"/>
        <v>-0.4727907211976129</v>
      </c>
    </row>
    <row r="41" spans="1:26" ht="21" customHeight="1">
      <c r="A41" s="137" t="s">
        <v>440</v>
      </c>
      <c r="B41" s="344" t="s">
        <v>441</v>
      </c>
      <c r="C41" s="135">
        <v>1207</v>
      </c>
      <c r="D41" s="131">
        <v>1213</v>
      </c>
      <c r="E41" s="132">
        <v>1142</v>
      </c>
      <c r="F41" s="131">
        <v>1146</v>
      </c>
      <c r="G41" s="130">
        <f t="shared" si="6"/>
        <v>4708</v>
      </c>
      <c r="H41" s="134">
        <f t="shared" si="15"/>
        <v>0.0012363724600923235</v>
      </c>
      <c r="I41" s="133">
        <v>1070</v>
      </c>
      <c r="J41" s="131">
        <v>1071</v>
      </c>
      <c r="K41" s="132">
        <v>1047</v>
      </c>
      <c r="L41" s="131">
        <v>1051</v>
      </c>
      <c r="M41" s="130">
        <f t="shared" si="16"/>
        <v>4239</v>
      </c>
      <c r="N41" s="136">
        <f t="shared" si="17"/>
        <v>0.11063930172210434</v>
      </c>
      <c r="O41" s="135">
        <v>11064</v>
      </c>
      <c r="P41" s="131">
        <v>11343</v>
      </c>
      <c r="Q41" s="132">
        <v>9690</v>
      </c>
      <c r="R41" s="131">
        <v>10218</v>
      </c>
      <c r="S41" s="130">
        <f t="shared" si="18"/>
        <v>42315</v>
      </c>
      <c r="T41" s="134">
        <f t="shared" si="19"/>
        <v>0.0012470242638534185</v>
      </c>
      <c r="U41" s="133">
        <v>11176</v>
      </c>
      <c r="V41" s="131">
        <v>11118</v>
      </c>
      <c r="W41" s="132">
        <v>16498</v>
      </c>
      <c r="X41" s="131">
        <v>16524</v>
      </c>
      <c r="Y41" s="130">
        <f t="shared" si="20"/>
        <v>55316</v>
      </c>
      <c r="Z41" s="129">
        <f t="shared" si="21"/>
        <v>-0.23503145563670547</v>
      </c>
    </row>
    <row r="42" spans="1:26" ht="21" customHeight="1">
      <c r="A42" s="137" t="s">
        <v>442</v>
      </c>
      <c r="B42" s="344" t="s">
        <v>443</v>
      </c>
      <c r="C42" s="135">
        <v>384</v>
      </c>
      <c r="D42" s="131">
        <v>391</v>
      </c>
      <c r="E42" s="132">
        <v>1839</v>
      </c>
      <c r="F42" s="131">
        <v>1910</v>
      </c>
      <c r="G42" s="130">
        <f t="shared" si="6"/>
        <v>4524</v>
      </c>
      <c r="H42" s="134">
        <f t="shared" si="15"/>
        <v>0.001188052041091264</v>
      </c>
      <c r="I42" s="133">
        <v>347</v>
      </c>
      <c r="J42" s="131">
        <v>351</v>
      </c>
      <c r="K42" s="132">
        <v>944</v>
      </c>
      <c r="L42" s="131">
        <v>1012</v>
      </c>
      <c r="M42" s="130">
        <f t="shared" si="16"/>
        <v>2654</v>
      </c>
      <c r="N42" s="136">
        <f t="shared" si="17"/>
        <v>0.7045968349660889</v>
      </c>
      <c r="O42" s="135">
        <v>1316</v>
      </c>
      <c r="P42" s="131">
        <v>1343</v>
      </c>
      <c r="Q42" s="132">
        <v>10584</v>
      </c>
      <c r="R42" s="131">
        <v>10707</v>
      </c>
      <c r="S42" s="130">
        <f t="shared" si="18"/>
        <v>23950</v>
      </c>
      <c r="T42" s="134">
        <f t="shared" si="19"/>
        <v>0.0007058071870327158</v>
      </c>
      <c r="U42" s="133">
        <v>1224</v>
      </c>
      <c r="V42" s="131">
        <v>1238</v>
      </c>
      <c r="W42" s="132">
        <v>7505</v>
      </c>
      <c r="X42" s="131">
        <v>7545</v>
      </c>
      <c r="Y42" s="130">
        <f t="shared" si="20"/>
        <v>17512</v>
      </c>
      <c r="Z42" s="129">
        <f t="shared" si="21"/>
        <v>0.3676336226587482</v>
      </c>
    </row>
    <row r="43" spans="1:26" ht="21" customHeight="1">
      <c r="A43" s="137" t="s">
        <v>444</v>
      </c>
      <c r="B43" s="344" t="s">
        <v>445</v>
      </c>
      <c r="C43" s="135">
        <v>2179</v>
      </c>
      <c r="D43" s="131">
        <v>2211</v>
      </c>
      <c r="E43" s="132">
        <v>68</v>
      </c>
      <c r="F43" s="131">
        <v>47</v>
      </c>
      <c r="G43" s="130">
        <f t="shared" si="6"/>
        <v>4505</v>
      </c>
      <c r="H43" s="134">
        <f t="shared" si="15"/>
        <v>0.001183062432607459</v>
      </c>
      <c r="I43" s="133">
        <v>1872</v>
      </c>
      <c r="J43" s="131">
        <v>2003</v>
      </c>
      <c r="K43" s="132">
        <v>66</v>
      </c>
      <c r="L43" s="131">
        <v>60</v>
      </c>
      <c r="M43" s="130">
        <f t="shared" si="16"/>
        <v>4001</v>
      </c>
      <c r="N43" s="136">
        <f t="shared" si="17"/>
        <v>0.1259685078730317</v>
      </c>
      <c r="O43" s="135">
        <v>19977</v>
      </c>
      <c r="P43" s="131">
        <v>19496</v>
      </c>
      <c r="Q43" s="132">
        <v>622</v>
      </c>
      <c r="R43" s="131">
        <v>585</v>
      </c>
      <c r="S43" s="130">
        <f t="shared" si="18"/>
        <v>40680</v>
      </c>
      <c r="T43" s="134">
        <f t="shared" si="19"/>
        <v>0.0011988407669516025</v>
      </c>
      <c r="U43" s="133">
        <v>14103</v>
      </c>
      <c r="V43" s="131">
        <v>14054</v>
      </c>
      <c r="W43" s="132">
        <v>628</v>
      </c>
      <c r="X43" s="131">
        <v>494</v>
      </c>
      <c r="Y43" s="130">
        <f t="shared" si="20"/>
        <v>29279</v>
      </c>
      <c r="Z43" s="129">
        <f t="shared" si="21"/>
        <v>0.3893917141978893</v>
      </c>
    </row>
    <row r="44" spans="1:26" ht="21" customHeight="1">
      <c r="A44" s="137" t="s">
        <v>446</v>
      </c>
      <c r="B44" s="344" t="s">
        <v>447</v>
      </c>
      <c r="C44" s="135">
        <v>614</v>
      </c>
      <c r="D44" s="131">
        <v>612</v>
      </c>
      <c r="E44" s="132">
        <v>1674</v>
      </c>
      <c r="F44" s="131">
        <v>1435</v>
      </c>
      <c r="G44" s="130">
        <f t="shared" si="6"/>
        <v>4335</v>
      </c>
      <c r="H44" s="134">
        <f t="shared" si="15"/>
        <v>0.0011384185672260456</v>
      </c>
      <c r="I44" s="133">
        <v>279</v>
      </c>
      <c r="J44" s="131">
        <v>274</v>
      </c>
      <c r="K44" s="132">
        <v>1261</v>
      </c>
      <c r="L44" s="131">
        <v>1189</v>
      </c>
      <c r="M44" s="130">
        <f t="shared" si="16"/>
        <v>3003</v>
      </c>
      <c r="N44" s="136">
        <f t="shared" si="17"/>
        <v>0.44355644355644364</v>
      </c>
      <c r="O44" s="135">
        <v>4197</v>
      </c>
      <c r="P44" s="131">
        <v>4032</v>
      </c>
      <c r="Q44" s="132">
        <v>11061</v>
      </c>
      <c r="R44" s="131">
        <v>10597</v>
      </c>
      <c r="S44" s="130">
        <f t="shared" si="18"/>
        <v>29887</v>
      </c>
      <c r="T44" s="134">
        <f t="shared" si="19"/>
        <v>0.0008807707473422455</v>
      </c>
      <c r="U44" s="133">
        <v>8985</v>
      </c>
      <c r="V44" s="131">
        <v>9206</v>
      </c>
      <c r="W44" s="132">
        <v>5246</v>
      </c>
      <c r="X44" s="131">
        <v>4734</v>
      </c>
      <c r="Y44" s="130">
        <f t="shared" si="20"/>
        <v>28171</v>
      </c>
      <c r="Z44" s="129">
        <f t="shared" si="21"/>
        <v>0.060913705583756306</v>
      </c>
    </row>
    <row r="45" spans="1:26" ht="21" customHeight="1">
      <c r="A45" s="137" t="s">
        <v>448</v>
      </c>
      <c r="B45" s="344" t="s">
        <v>449</v>
      </c>
      <c r="C45" s="135">
        <v>1912</v>
      </c>
      <c r="D45" s="131">
        <v>1859</v>
      </c>
      <c r="E45" s="132">
        <v>270</v>
      </c>
      <c r="F45" s="131">
        <v>286</v>
      </c>
      <c r="G45" s="130">
        <f t="shared" si="6"/>
        <v>4327</v>
      </c>
      <c r="H45" s="134">
        <f t="shared" si="15"/>
        <v>0.0011363176794433908</v>
      </c>
      <c r="I45" s="133">
        <v>2520</v>
      </c>
      <c r="J45" s="131">
        <v>2549</v>
      </c>
      <c r="K45" s="132">
        <v>365</v>
      </c>
      <c r="L45" s="131">
        <v>322</v>
      </c>
      <c r="M45" s="130">
        <f t="shared" si="16"/>
        <v>5756</v>
      </c>
      <c r="N45" s="136">
        <f t="shared" si="17"/>
        <v>-0.24826268241834604</v>
      </c>
      <c r="O45" s="135">
        <v>18117</v>
      </c>
      <c r="P45" s="131">
        <v>18187</v>
      </c>
      <c r="Q45" s="132">
        <v>2785</v>
      </c>
      <c r="R45" s="131">
        <v>2270</v>
      </c>
      <c r="S45" s="130">
        <f t="shared" si="18"/>
        <v>41359</v>
      </c>
      <c r="T45" s="134">
        <f t="shared" si="19"/>
        <v>0.001218850916429482</v>
      </c>
      <c r="U45" s="133">
        <v>21793</v>
      </c>
      <c r="V45" s="131">
        <v>21179</v>
      </c>
      <c r="W45" s="132">
        <v>3232</v>
      </c>
      <c r="X45" s="131">
        <v>2988</v>
      </c>
      <c r="Y45" s="130">
        <f t="shared" si="20"/>
        <v>49192</v>
      </c>
      <c r="Z45" s="129">
        <f t="shared" si="21"/>
        <v>-0.15923320865181334</v>
      </c>
    </row>
    <row r="46" spans="1:26" ht="21" customHeight="1">
      <c r="A46" s="137" t="s">
        <v>450</v>
      </c>
      <c r="B46" s="344" t="s">
        <v>451</v>
      </c>
      <c r="C46" s="135">
        <v>1809</v>
      </c>
      <c r="D46" s="131">
        <v>1853</v>
      </c>
      <c r="E46" s="132">
        <v>5</v>
      </c>
      <c r="F46" s="131">
        <v>5</v>
      </c>
      <c r="G46" s="130">
        <f t="shared" si="6"/>
        <v>3672</v>
      </c>
      <c r="H46" s="134">
        <f t="shared" si="15"/>
        <v>0.0009643074922385327</v>
      </c>
      <c r="I46" s="133">
        <v>1731</v>
      </c>
      <c r="J46" s="131">
        <v>1785</v>
      </c>
      <c r="K46" s="132">
        <v>47</v>
      </c>
      <c r="L46" s="131">
        <v>46</v>
      </c>
      <c r="M46" s="130">
        <f t="shared" si="16"/>
        <v>3609</v>
      </c>
      <c r="N46" s="136">
        <f t="shared" si="17"/>
        <v>0.0174563591022443</v>
      </c>
      <c r="O46" s="135">
        <v>14275</v>
      </c>
      <c r="P46" s="131">
        <v>14022</v>
      </c>
      <c r="Q46" s="132">
        <v>131</v>
      </c>
      <c r="R46" s="131">
        <v>113</v>
      </c>
      <c r="S46" s="130">
        <f t="shared" si="18"/>
        <v>28541</v>
      </c>
      <c r="T46" s="134">
        <f t="shared" si="19"/>
        <v>0.00084110408873072</v>
      </c>
      <c r="U46" s="133">
        <v>13837</v>
      </c>
      <c r="V46" s="131">
        <v>13870</v>
      </c>
      <c r="W46" s="132">
        <v>254</v>
      </c>
      <c r="X46" s="131">
        <v>245</v>
      </c>
      <c r="Y46" s="130">
        <f t="shared" si="20"/>
        <v>28206</v>
      </c>
      <c r="Z46" s="129">
        <f t="shared" si="21"/>
        <v>0.0118769056229171</v>
      </c>
    </row>
    <row r="47" spans="1:26" ht="21" customHeight="1">
      <c r="A47" s="137" t="s">
        <v>452</v>
      </c>
      <c r="B47" s="344" t="s">
        <v>453</v>
      </c>
      <c r="C47" s="135">
        <v>1521</v>
      </c>
      <c r="D47" s="131">
        <v>1551</v>
      </c>
      <c r="E47" s="132">
        <v>186</v>
      </c>
      <c r="F47" s="131">
        <v>282</v>
      </c>
      <c r="G47" s="130">
        <f t="shared" si="6"/>
        <v>3540</v>
      </c>
      <c r="H47" s="134">
        <f t="shared" si="15"/>
        <v>0.0009296428438247292</v>
      </c>
      <c r="I47" s="133">
        <v>1315</v>
      </c>
      <c r="J47" s="131">
        <v>1334</v>
      </c>
      <c r="K47" s="132">
        <v>310</v>
      </c>
      <c r="L47" s="131">
        <v>215</v>
      </c>
      <c r="M47" s="130">
        <f t="shared" si="16"/>
        <v>3174</v>
      </c>
      <c r="N47" s="136">
        <f t="shared" si="17"/>
        <v>0.11531190926275992</v>
      </c>
      <c r="O47" s="135">
        <v>13149</v>
      </c>
      <c r="P47" s="131">
        <v>12980</v>
      </c>
      <c r="Q47" s="132">
        <v>1727</v>
      </c>
      <c r="R47" s="131">
        <v>2260</v>
      </c>
      <c r="S47" s="130">
        <f t="shared" si="18"/>
        <v>30116</v>
      </c>
      <c r="T47" s="134">
        <f t="shared" si="19"/>
        <v>0.0008875193839113683</v>
      </c>
      <c r="U47" s="133">
        <v>11739</v>
      </c>
      <c r="V47" s="131">
        <v>11806</v>
      </c>
      <c r="W47" s="132">
        <v>1928</v>
      </c>
      <c r="X47" s="131">
        <v>1453</v>
      </c>
      <c r="Y47" s="130">
        <f t="shared" si="20"/>
        <v>26926</v>
      </c>
      <c r="Z47" s="129">
        <f t="shared" si="21"/>
        <v>0.1184728515189779</v>
      </c>
    </row>
    <row r="48" spans="1:26" ht="21" customHeight="1">
      <c r="A48" s="137" t="s">
        <v>454</v>
      </c>
      <c r="B48" s="344" t="s">
        <v>455</v>
      </c>
      <c r="C48" s="135">
        <v>1070</v>
      </c>
      <c r="D48" s="131">
        <v>1027</v>
      </c>
      <c r="E48" s="132">
        <v>597</v>
      </c>
      <c r="F48" s="131">
        <v>600</v>
      </c>
      <c r="G48" s="130">
        <f t="shared" si="6"/>
        <v>3294</v>
      </c>
      <c r="H48" s="134">
        <f aca="true" t="shared" si="22" ref="H48:H59">G48/$G$9</f>
        <v>0.0008650405445080955</v>
      </c>
      <c r="I48" s="133">
        <v>960</v>
      </c>
      <c r="J48" s="131">
        <v>1111</v>
      </c>
      <c r="K48" s="132">
        <v>593</v>
      </c>
      <c r="L48" s="131">
        <v>528</v>
      </c>
      <c r="M48" s="130">
        <f aca="true" t="shared" si="23" ref="M48:M59">SUM(I48:L48)</f>
        <v>3192</v>
      </c>
      <c r="N48" s="136">
        <f aca="true" t="shared" si="24" ref="N48:N59">IF(ISERROR(G48/M48-1),"         /0",(G48/M48-1))</f>
        <v>0.03195488721804507</v>
      </c>
      <c r="O48" s="135">
        <v>8873</v>
      </c>
      <c r="P48" s="131">
        <v>8421</v>
      </c>
      <c r="Q48" s="132">
        <v>5356</v>
      </c>
      <c r="R48" s="131">
        <v>5014</v>
      </c>
      <c r="S48" s="130">
        <f aca="true" t="shared" si="25" ref="S48:S59">SUM(O48:R48)</f>
        <v>27664</v>
      </c>
      <c r="T48" s="134">
        <f aca="true" t="shared" si="26" ref="T48:T59">S48/$S$9</f>
        <v>0.0008152588735729875</v>
      </c>
      <c r="U48" s="133">
        <v>8661</v>
      </c>
      <c r="V48" s="131">
        <v>8738</v>
      </c>
      <c r="W48" s="132">
        <v>4914</v>
      </c>
      <c r="X48" s="131">
        <v>4419</v>
      </c>
      <c r="Y48" s="130">
        <f aca="true" t="shared" si="27" ref="Y48:Y59">SUM(U48:X48)</f>
        <v>26732</v>
      </c>
      <c r="Z48" s="129">
        <f aca="true" t="shared" si="28" ref="Z48:Z59">IF(ISERROR(S48/Y48-1),"         /0",IF(S48/Y48&gt;5,"  *  ",(S48/Y48-1)))</f>
        <v>0.034864581774652015</v>
      </c>
    </row>
    <row r="49" spans="1:26" ht="21" customHeight="1">
      <c r="A49" s="137" t="s">
        <v>456</v>
      </c>
      <c r="B49" s="344" t="s">
        <v>456</v>
      </c>
      <c r="C49" s="135">
        <v>803</v>
      </c>
      <c r="D49" s="131">
        <v>915</v>
      </c>
      <c r="E49" s="132">
        <v>686</v>
      </c>
      <c r="F49" s="131">
        <v>609</v>
      </c>
      <c r="G49" s="130">
        <f t="shared" si="6"/>
        <v>3013</v>
      </c>
      <c r="H49" s="134">
        <f t="shared" si="22"/>
        <v>0.0007912468611423472</v>
      </c>
      <c r="I49" s="133">
        <v>739</v>
      </c>
      <c r="J49" s="131">
        <v>806</v>
      </c>
      <c r="K49" s="132">
        <v>653</v>
      </c>
      <c r="L49" s="131">
        <v>559</v>
      </c>
      <c r="M49" s="130">
        <f t="shared" si="23"/>
        <v>2757</v>
      </c>
      <c r="N49" s="136">
        <f t="shared" si="24"/>
        <v>0.09285455204932891</v>
      </c>
      <c r="O49" s="135">
        <v>6968</v>
      </c>
      <c r="P49" s="131">
        <v>7914</v>
      </c>
      <c r="Q49" s="132">
        <v>5000</v>
      </c>
      <c r="R49" s="131">
        <v>4238</v>
      </c>
      <c r="S49" s="130">
        <f t="shared" si="25"/>
        <v>24120</v>
      </c>
      <c r="T49" s="134">
        <f t="shared" si="26"/>
        <v>0.0007108170919093573</v>
      </c>
      <c r="U49" s="133">
        <v>6430</v>
      </c>
      <c r="V49" s="131">
        <v>6952</v>
      </c>
      <c r="W49" s="132">
        <v>5224</v>
      </c>
      <c r="X49" s="131">
        <v>5090</v>
      </c>
      <c r="Y49" s="130">
        <f t="shared" si="27"/>
        <v>23696</v>
      </c>
      <c r="Z49" s="129">
        <f t="shared" si="28"/>
        <v>0.017893315327481396</v>
      </c>
    </row>
    <row r="50" spans="1:26" ht="21" customHeight="1">
      <c r="A50" s="137" t="s">
        <v>457</v>
      </c>
      <c r="B50" s="344" t="s">
        <v>458</v>
      </c>
      <c r="C50" s="135">
        <v>1259</v>
      </c>
      <c r="D50" s="131">
        <v>1321</v>
      </c>
      <c r="E50" s="132">
        <v>136</v>
      </c>
      <c r="F50" s="131">
        <v>134</v>
      </c>
      <c r="G50" s="130">
        <f t="shared" si="6"/>
        <v>2850</v>
      </c>
      <c r="H50" s="134">
        <f t="shared" si="22"/>
        <v>0.0007484412725707566</v>
      </c>
      <c r="I50" s="133">
        <v>973</v>
      </c>
      <c r="J50" s="131">
        <v>983</v>
      </c>
      <c r="K50" s="132">
        <v>169</v>
      </c>
      <c r="L50" s="131">
        <v>245</v>
      </c>
      <c r="M50" s="130">
        <f t="shared" si="23"/>
        <v>2370</v>
      </c>
      <c r="N50" s="136">
        <f t="shared" si="24"/>
        <v>0.20253164556962022</v>
      </c>
      <c r="O50" s="135">
        <v>10491</v>
      </c>
      <c r="P50" s="131">
        <v>10896</v>
      </c>
      <c r="Q50" s="132">
        <v>551</v>
      </c>
      <c r="R50" s="131">
        <v>568</v>
      </c>
      <c r="S50" s="130">
        <f t="shared" si="25"/>
        <v>22506</v>
      </c>
      <c r="T50" s="134">
        <f t="shared" si="26"/>
        <v>0.00066325246560995</v>
      </c>
      <c r="U50" s="133">
        <v>9075</v>
      </c>
      <c r="V50" s="131">
        <v>9019</v>
      </c>
      <c r="W50" s="132">
        <v>1039</v>
      </c>
      <c r="X50" s="131">
        <v>1274</v>
      </c>
      <c r="Y50" s="130">
        <f t="shared" si="27"/>
        <v>20407</v>
      </c>
      <c r="Z50" s="129">
        <f t="shared" si="28"/>
        <v>0.1028568628411819</v>
      </c>
    </row>
    <row r="51" spans="1:26" ht="21" customHeight="1">
      <c r="A51" s="137" t="s">
        <v>459</v>
      </c>
      <c r="B51" s="344" t="s">
        <v>460</v>
      </c>
      <c r="C51" s="135">
        <v>1259</v>
      </c>
      <c r="D51" s="131">
        <v>1249</v>
      </c>
      <c r="E51" s="132">
        <v>0</v>
      </c>
      <c r="F51" s="131">
        <v>0</v>
      </c>
      <c r="G51" s="130">
        <f t="shared" si="6"/>
        <v>2508</v>
      </c>
      <c r="H51" s="134">
        <f t="shared" si="22"/>
        <v>0.0006586283198622658</v>
      </c>
      <c r="I51" s="133">
        <v>1031</v>
      </c>
      <c r="J51" s="131">
        <v>1229</v>
      </c>
      <c r="K51" s="132">
        <v>8</v>
      </c>
      <c r="L51" s="131">
        <v>8</v>
      </c>
      <c r="M51" s="130">
        <f t="shared" si="23"/>
        <v>2276</v>
      </c>
      <c r="N51" s="136">
        <f t="shared" si="24"/>
        <v>0.10193321616871698</v>
      </c>
      <c r="O51" s="135">
        <v>9080</v>
      </c>
      <c r="P51" s="131">
        <v>10163</v>
      </c>
      <c r="Q51" s="132"/>
      <c r="R51" s="131"/>
      <c r="S51" s="130">
        <f t="shared" si="25"/>
        <v>19243</v>
      </c>
      <c r="T51" s="134">
        <f t="shared" si="26"/>
        <v>0.0005670917620071212</v>
      </c>
      <c r="U51" s="133">
        <v>9485</v>
      </c>
      <c r="V51" s="131">
        <v>10298</v>
      </c>
      <c r="W51" s="132">
        <v>18</v>
      </c>
      <c r="X51" s="131">
        <v>19</v>
      </c>
      <c r="Y51" s="130">
        <f t="shared" si="27"/>
        <v>19820</v>
      </c>
      <c r="Z51" s="129">
        <f t="shared" si="28"/>
        <v>-0.029112008072653905</v>
      </c>
    </row>
    <row r="52" spans="1:26" ht="21" customHeight="1">
      <c r="A52" s="137" t="s">
        <v>461</v>
      </c>
      <c r="B52" s="344" t="s">
        <v>461</v>
      </c>
      <c r="C52" s="135">
        <v>966</v>
      </c>
      <c r="D52" s="131">
        <v>973</v>
      </c>
      <c r="E52" s="132">
        <v>108</v>
      </c>
      <c r="F52" s="131">
        <v>102</v>
      </c>
      <c r="G52" s="130">
        <f t="shared" si="6"/>
        <v>2149</v>
      </c>
      <c r="H52" s="134">
        <f t="shared" si="22"/>
        <v>0.0005643509806156336</v>
      </c>
      <c r="I52" s="133">
        <v>930</v>
      </c>
      <c r="J52" s="131">
        <v>980</v>
      </c>
      <c r="K52" s="132">
        <v>328</v>
      </c>
      <c r="L52" s="131">
        <v>303</v>
      </c>
      <c r="M52" s="130">
        <f t="shared" si="23"/>
        <v>2541</v>
      </c>
      <c r="N52" s="136">
        <f t="shared" si="24"/>
        <v>-0.15426997245179064</v>
      </c>
      <c r="O52" s="135">
        <v>6333</v>
      </c>
      <c r="P52" s="131">
        <v>6515</v>
      </c>
      <c r="Q52" s="132">
        <v>1098</v>
      </c>
      <c r="R52" s="131">
        <v>1479</v>
      </c>
      <c r="S52" s="130">
        <f t="shared" si="25"/>
        <v>15425</v>
      </c>
      <c r="T52" s="134">
        <f t="shared" si="26"/>
        <v>0.00045457519248349234</v>
      </c>
      <c r="U52" s="133">
        <v>8324</v>
      </c>
      <c r="V52" s="131">
        <v>8368</v>
      </c>
      <c r="W52" s="132">
        <v>2530</v>
      </c>
      <c r="X52" s="131">
        <v>2484</v>
      </c>
      <c r="Y52" s="130">
        <f t="shared" si="27"/>
        <v>21706</v>
      </c>
      <c r="Z52" s="129">
        <f t="shared" si="28"/>
        <v>-0.2893669953008384</v>
      </c>
    </row>
    <row r="53" spans="1:26" ht="21" customHeight="1">
      <c r="A53" s="137" t="s">
        <v>462</v>
      </c>
      <c r="B53" s="344" t="s">
        <v>462</v>
      </c>
      <c r="C53" s="135">
        <v>439</v>
      </c>
      <c r="D53" s="131">
        <v>479</v>
      </c>
      <c r="E53" s="132">
        <v>590</v>
      </c>
      <c r="F53" s="131">
        <v>497</v>
      </c>
      <c r="G53" s="130">
        <f t="shared" si="6"/>
        <v>2005</v>
      </c>
      <c r="H53" s="134">
        <f t="shared" si="22"/>
        <v>0.000526535000527848</v>
      </c>
      <c r="I53" s="133">
        <v>546</v>
      </c>
      <c r="J53" s="131">
        <v>539</v>
      </c>
      <c r="K53" s="132">
        <v>493</v>
      </c>
      <c r="L53" s="131">
        <v>590</v>
      </c>
      <c r="M53" s="130">
        <f t="shared" si="23"/>
        <v>2168</v>
      </c>
      <c r="N53" s="136">
        <f t="shared" si="24"/>
        <v>-0.07518450184501846</v>
      </c>
      <c r="O53" s="135">
        <v>4036</v>
      </c>
      <c r="P53" s="131">
        <v>4170</v>
      </c>
      <c r="Q53" s="132">
        <v>5147</v>
      </c>
      <c r="R53" s="131">
        <v>4927</v>
      </c>
      <c r="S53" s="130">
        <f t="shared" si="25"/>
        <v>18280</v>
      </c>
      <c r="T53" s="134">
        <f t="shared" si="26"/>
        <v>0.0005387121243823819</v>
      </c>
      <c r="U53" s="133">
        <v>4318</v>
      </c>
      <c r="V53" s="131">
        <v>4352</v>
      </c>
      <c r="W53" s="132">
        <v>3707</v>
      </c>
      <c r="X53" s="131">
        <v>3695</v>
      </c>
      <c r="Y53" s="130">
        <f t="shared" si="27"/>
        <v>16072</v>
      </c>
      <c r="Z53" s="129">
        <f t="shared" si="28"/>
        <v>0.1373817819810852</v>
      </c>
    </row>
    <row r="54" spans="1:26" ht="21" customHeight="1">
      <c r="A54" s="137" t="s">
        <v>463</v>
      </c>
      <c r="B54" s="344" t="s">
        <v>464</v>
      </c>
      <c r="C54" s="135">
        <v>82</v>
      </c>
      <c r="D54" s="131">
        <v>80</v>
      </c>
      <c r="E54" s="132">
        <v>976</v>
      </c>
      <c r="F54" s="131">
        <v>741</v>
      </c>
      <c r="G54" s="130">
        <f t="shared" si="6"/>
        <v>1879</v>
      </c>
      <c r="H54" s="134">
        <f t="shared" si="22"/>
        <v>0.0004934460179510357</v>
      </c>
      <c r="I54" s="133">
        <v>683</v>
      </c>
      <c r="J54" s="131">
        <v>671</v>
      </c>
      <c r="K54" s="132">
        <v>256</v>
      </c>
      <c r="L54" s="131">
        <v>278</v>
      </c>
      <c r="M54" s="130">
        <f t="shared" si="23"/>
        <v>1888</v>
      </c>
      <c r="N54" s="136">
        <f t="shared" si="24"/>
        <v>-0.004766949152542388</v>
      </c>
      <c r="O54" s="135">
        <v>886</v>
      </c>
      <c r="P54" s="131">
        <v>726</v>
      </c>
      <c r="Q54" s="132">
        <v>6706</v>
      </c>
      <c r="R54" s="131">
        <v>5889</v>
      </c>
      <c r="S54" s="130">
        <f t="shared" si="25"/>
        <v>14207</v>
      </c>
      <c r="T54" s="134">
        <f t="shared" si="26"/>
        <v>0.000418680697543791</v>
      </c>
      <c r="U54" s="133">
        <v>6002</v>
      </c>
      <c r="V54" s="131">
        <v>5782</v>
      </c>
      <c r="W54" s="132">
        <v>3776</v>
      </c>
      <c r="X54" s="131">
        <v>3270</v>
      </c>
      <c r="Y54" s="130">
        <f t="shared" si="27"/>
        <v>18830</v>
      </c>
      <c r="Z54" s="129">
        <f t="shared" si="28"/>
        <v>-0.24551248008497084</v>
      </c>
    </row>
    <row r="55" spans="1:26" ht="21" customHeight="1">
      <c r="A55" s="137" t="s">
        <v>426</v>
      </c>
      <c r="B55" s="344" t="s">
        <v>465</v>
      </c>
      <c r="C55" s="135">
        <v>682</v>
      </c>
      <c r="D55" s="131">
        <v>770</v>
      </c>
      <c r="E55" s="132">
        <v>97</v>
      </c>
      <c r="F55" s="131">
        <v>148</v>
      </c>
      <c r="G55" s="130">
        <f t="shared" si="6"/>
        <v>1697</v>
      </c>
      <c r="H55" s="134">
        <f t="shared" si="22"/>
        <v>0.00044565082089564</v>
      </c>
      <c r="I55" s="133">
        <v>322</v>
      </c>
      <c r="J55" s="131">
        <v>384</v>
      </c>
      <c r="K55" s="132">
        <v>26</v>
      </c>
      <c r="L55" s="131">
        <v>9</v>
      </c>
      <c r="M55" s="130">
        <f t="shared" si="23"/>
        <v>741</v>
      </c>
      <c r="N55" s="136">
        <f t="shared" si="24"/>
        <v>1.290148448043185</v>
      </c>
      <c r="O55" s="135">
        <v>4889</v>
      </c>
      <c r="P55" s="131">
        <v>5299</v>
      </c>
      <c r="Q55" s="132">
        <v>887</v>
      </c>
      <c r="R55" s="131">
        <v>2190</v>
      </c>
      <c r="S55" s="130">
        <f t="shared" si="25"/>
        <v>13265</v>
      </c>
      <c r="T55" s="134">
        <f t="shared" si="26"/>
        <v>0.0003909199305214604</v>
      </c>
      <c r="U55" s="133">
        <v>2768</v>
      </c>
      <c r="V55" s="131">
        <v>3313</v>
      </c>
      <c r="W55" s="132">
        <v>362</v>
      </c>
      <c r="X55" s="131">
        <v>385</v>
      </c>
      <c r="Y55" s="130">
        <f t="shared" si="27"/>
        <v>6828</v>
      </c>
      <c r="Z55" s="129">
        <f t="shared" si="28"/>
        <v>0.9427357937902754</v>
      </c>
    </row>
    <row r="56" spans="1:26" ht="21" customHeight="1">
      <c r="A56" s="137" t="s">
        <v>466</v>
      </c>
      <c r="B56" s="344" t="s">
        <v>466</v>
      </c>
      <c r="C56" s="135">
        <v>586</v>
      </c>
      <c r="D56" s="131">
        <v>554</v>
      </c>
      <c r="E56" s="132">
        <v>60</v>
      </c>
      <c r="F56" s="131">
        <v>45</v>
      </c>
      <c r="G56" s="130">
        <f t="shared" si="6"/>
        <v>1245</v>
      </c>
      <c r="H56" s="134">
        <f t="shared" si="22"/>
        <v>0.0003269506611756463</v>
      </c>
      <c r="I56" s="133">
        <v>316</v>
      </c>
      <c r="J56" s="131">
        <v>373</v>
      </c>
      <c r="K56" s="132">
        <v>23</v>
      </c>
      <c r="L56" s="131">
        <v>28</v>
      </c>
      <c r="M56" s="130">
        <f t="shared" si="23"/>
        <v>740</v>
      </c>
      <c r="N56" s="136">
        <f t="shared" si="24"/>
        <v>0.6824324324324325</v>
      </c>
      <c r="O56" s="135">
        <v>4591</v>
      </c>
      <c r="P56" s="131">
        <v>4390</v>
      </c>
      <c r="Q56" s="132">
        <v>199</v>
      </c>
      <c r="R56" s="131">
        <v>238</v>
      </c>
      <c r="S56" s="130">
        <f t="shared" si="25"/>
        <v>9418</v>
      </c>
      <c r="T56" s="134">
        <f t="shared" si="26"/>
        <v>0.0002775487301659339</v>
      </c>
      <c r="U56" s="133">
        <v>3242</v>
      </c>
      <c r="V56" s="131">
        <v>3281</v>
      </c>
      <c r="W56" s="132">
        <v>354</v>
      </c>
      <c r="X56" s="131">
        <v>363</v>
      </c>
      <c r="Y56" s="130">
        <f t="shared" si="27"/>
        <v>7240</v>
      </c>
      <c r="Z56" s="129">
        <f t="shared" si="28"/>
        <v>0.30082872928176796</v>
      </c>
    </row>
    <row r="57" spans="1:26" ht="21" customHeight="1">
      <c r="A57" s="137" t="s">
        <v>467</v>
      </c>
      <c r="B57" s="344" t="s">
        <v>468</v>
      </c>
      <c r="C57" s="135">
        <v>519</v>
      </c>
      <c r="D57" s="131">
        <v>624</v>
      </c>
      <c r="E57" s="132">
        <v>22</v>
      </c>
      <c r="F57" s="131">
        <v>28</v>
      </c>
      <c r="G57" s="130">
        <f t="shared" si="6"/>
        <v>1193</v>
      </c>
      <c r="H57" s="134">
        <f t="shared" si="22"/>
        <v>0.0003132948905883904</v>
      </c>
      <c r="I57" s="133">
        <v>462</v>
      </c>
      <c r="J57" s="131">
        <v>494</v>
      </c>
      <c r="K57" s="132">
        <v>36</v>
      </c>
      <c r="L57" s="131">
        <v>107</v>
      </c>
      <c r="M57" s="130">
        <f t="shared" si="23"/>
        <v>1099</v>
      </c>
      <c r="N57" s="136">
        <f t="shared" si="24"/>
        <v>0.0855323020928116</v>
      </c>
      <c r="O57" s="135">
        <v>4208</v>
      </c>
      <c r="P57" s="131">
        <v>5202</v>
      </c>
      <c r="Q57" s="132">
        <v>306</v>
      </c>
      <c r="R57" s="131">
        <v>315</v>
      </c>
      <c r="S57" s="130">
        <f t="shared" si="25"/>
        <v>10031</v>
      </c>
      <c r="T57" s="134">
        <f t="shared" si="26"/>
        <v>0.00029561385775052915</v>
      </c>
      <c r="U57" s="133">
        <v>3474</v>
      </c>
      <c r="V57" s="131">
        <v>4095</v>
      </c>
      <c r="W57" s="132">
        <v>330</v>
      </c>
      <c r="X57" s="131">
        <v>418</v>
      </c>
      <c r="Y57" s="130">
        <f t="shared" si="27"/>
        <v>8317</v>
      </c>
      <c r="Z57" s="129">
        <f t="shared" si="28"/>
        <v>0.2060839244920043</v>
      </c>
    </row>
    <row r="58" spans="1:26" ht="21" customHeight="1">
      <c r="A58" s="137" t="s">
        <v>452</v>
      </c>
      <c r="B58" s="344" t="s">
        <v>469</v>
      </c>
      <c r="C58" s="135">
        <v>0</v>
      </c>
      <c r="D58" s="131">
        <v>0</v>
      </c>
      <c r="E58" s="132">
        <v>494</v>
      </c>
      <c r="F58" s="131">
        <v>595</v>
      </c>
      <c r="G58" s="130">
        <f t="shared" si="6"/>
        <v>1089</v>
      </c>
      <c r="H58" s="134">
        <f t="shared" si="22"/>
        <v>0.00028598334941387854</v>
      </c>
      <c r="I58" s="133"/>
      <c r="J58" s="131"/>
      <c r="K58" s="132">
        <v>582</v>
      </c>
      <c r="L58" s="131">
        <v>669</v>
      </c>
      <c r="M58" s="130">
        <f t="shared" si="23"/>
        <v>1251</v>
      </c>
      <c r="N58" s="136">
        <f t="shared" si="24"/>
        <v>-0.1294964028776978</v>
      </c>
      <c r="O58" s="135"/>
      <c r="P58" s="131"/>
      <c r="Q58" s="132">
        <v>4756</v>
      </c>
      <c r="R58" s="131">
        <v>5339</v>
      </c>
      <c r="S58" s="130">
        <f t="shared" si="25"/>
        <v>10095</v>
      </c>
      <c r="T58" s="134">
        <f t="shared" si="26"/>
        <v>0.0002974999395864412</v>
      </c>
      <c r="U58" s="133"/>
      <c r="V58" s="131"/>
      <c r="W58" s="132">
        <v>4533</v>
      </c>
      <c r="X58" s="131">
        <v>5173</v>
      </c>
      <c r="Y58" s="130">
        <f t="shared" si="27"/>
        <v>9706</v>
      </c>
      <c r="Z58" s="129">
        <f t="shared" si="28"/>
        <v>0.04007830208118679</v>
      </c>
    </row>
    <row r="59" spans="1:26" ht="21" customHeight="1">
      <c r="A59" s="137" t="s">
        <v>53</v>
      </c>
      <c r="B59" s="344"/>
      <c r="C59" s="135">
        <v>2019</v>
      </c>
      <c r="D59" s="131">
        <v>2004</v>
      </c>
      <c r="E59" s="132">
        <v>5624</v>
      </c>
      <c r="F59" s="131">
        <v>5671</v>
      </c>
      <c r="G59" s="130">
        <f t="shared" si="6"/>
        <v>15318</v>
      </c>
      <c r="H59" s="134">
        <f t="shared" si="22"/>
        <v>0.004022674881838193</v>
      </c>
      <c r="I59" s="133">
        <v>1862</v>
      </c>
      <c r="J59" s="131">
        <v>2108</v>
      </c>
      <c r="K59" s="132">
        <v>8485</v>
      </c>
      <c r="L59" s="131">
        <v>8336</v>
      </c>
      <c r="M59" s="130">
        <f t="shared" si="23"/>
        <v>20791</v>
      </c>
      <c r="N59" s="136">
        <f t="shared" si="24"/>
        <v>-0.26323890144774176</v>
      </c>
      <c r="O59" s="135">
        <v>19364</v>
      </c>
      <c r="P59" s="131">
        <v>18879</v>
      </c>
      <c r="Q59" s="132">
        <v>56541</v>
      </c>
      <c r="R59" s="131">
        <v>56347</v>
      </c>
      <c r="S59" s="130">
        <f t="shared" si="25"/>
        <v>151131</v>
      </c>
      <c r="T59" s="134">
        <f t="shared" si="26"/>
        <v>0.004453834905362897</v>
      </c>
      <c r="U59" s="133">
        <v>31557</v>
      </c>
      <c r="V59" s="131">
        <v>31668</v>
      </c>
      <c r="W59" s="132">
        <v>81126</v>
      </c>
      <c r="X59" s="131">
        <v>78922</v>
      </c>
      <c r="Y59" s="130">
        <f t="shared" si="27"/>
        <v>223273</v>
      </c>
      <c r="Z59" s="129">
        <f t="shared" si="28"/>
        <v>-0.32311116883814883</v>
      </c>
    </row>
    <row r="60" spans="1:2" ht="15">
      <c r="A60" s="119" t="s">
        <v>487</v>
      </c>
      <c r="B60" s="119"/>
    </row>
    <row r="61" spans="1:2" ht="15">
      <c r="A61" s="119" t="s">
        <v>140</v>
      </c>
      <c r="B61" s="119"/>
    </row>
    <row r="62" spans="1:3" ht="14.25">
      <c r="A62" s="346" t="s">
        <v>120</v>
      </c>
      <c r="B62" s="347"/>
      <c r="C62" s="347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60:Z65536 N60:N65536 Z3 N3 N5:N8 Z5:Z8">
    <cfRule type="cellIs" priority="3" dxfId="99" operator="lessThan" stopIfTrue="1">
      <formula>0</formula>
    </cfRule>
  </conditionalFormatting>
  <conditionalFormatting sqref="N9:N59 Z9:Z59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conditionalFormatting sqref="H6:H8">
    <cfRule type="cellIs" priority="2" dxfId="99" operator="lessThan" stopIfTrue="1">
      <formula>0</formula>
    </cfRule>
  </conditionalFormatting>
  <conditionalFormatting sqref="T6:T8">
    <cfRule type="cellIs" priority="1" dxfId="99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2"/>
  <sheetViews>
    <sheetView showGridLines="0" zoomScale="80" zoomScaleNormal="80" zoomScalePageLayoutView="0" workbookViewId="0" topLeftCell="A49">
      <selection activeCell="A61" sqref="A61"/>
    </sheetView>
  </sheetViews>
  <sheetFormatPr defaultColWidth="8.00390625" defaultRowHeight="15"/>
  <cols>
    <col min="1" max="1" width="30.28125" style="118" customWidth="1"/>
    <col min="2" max="2" width="40.421875" style="118" bestFit="1" customWidth="1"/>
    <col min="3" max="3" width="9.57421875" style="118" customWidth="1"/>
    <col min="4" max="4" width="10.421875" style="118" customWidth="1"/>
    <col min="5" max="5" width="8.57421875" style="118" bestFit="1" customWidth="1"/>
    <col min="6" max="6" width="10.57421875" style="118" bestFit="1" customWidth="1"/>
    <col min="7" max="7" width="10.00390625" style="118" customWidth="1"/>
    <col min="8" max="8" width="10.7109375" style="118" customWidth="1"/>
    <col min="9" max="9" width="9.421875" style="118" customWidth="1"/>
    <col min="10" max="10" width="11.57421875" style="118" bestFit="1" customWidth="1"/>
    <col min="11" max="11" width="9.00390625" style="118" bestFit="1" customWidth="1"/>
    <col min="12" max="12" width="10.57421875" style="118" bestFit="1" customWidth="1"/>
    <col min="13" max="13" width="9.8515625" style="118" customWidth="1"/>
    <col min="14" max="14" width="10.00390625" style="118" customWidth="1"/>
    <col min="15" max="15" width="10.421875" style="118" customWidth="1"/>
    <col min="16" max="16" width="12.421875" style="118" bestFit="1" customWidth="1"/>
    <col min="17" max="17" width="9.421875" style="118" customWidth="1"/>
    <col min="18" max="18" width="10.57421875" style="118" bestFit="1" customWidth="1"/>
    <col min="19" max="19" width="11.8515625" style="118" customWidth="1"/>
    <col min="20" max="20" width="10.140625" style="118" customWidth="1"/>
    <col min="21" max="21" width="10.28125" style="118" customWidth="1"/>
    <col min="22" max="22" width="11.57421875" style="118" bestFit="1" customWidth="1"/>
    <col min="23" max="24" width="10.28125" style="118" customWidth="1"/>
    <col min="25" max="25" width="10.7109375" style="118" customWidth="1"/>
    <col min="26" max="26" width="9.8515625" style="118" bestFit="1" customWidth="1"/>
    <col min="27" max="16384" width="8.00390625" style="118" customWidth="1"/>
  </cols>
  <sheetData>
    <row r="1" spans="1:2" ht="18.75" thickBot="1">
      <c r="A1" s="456" t="s">
        <v>27</v>
      </c>
      <c r="B1" s="457"/>
    </row>
    <row r="2" ht="5.25" customHeight="1" thickBot="1"/>
    <row r="3" spans="1:26" ht="24.75" customHeight="1" thickTop="1">
      <c r="A3" s="572" t="s">
        <v>121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4"/>
    </row>
    <row r="4" spans="1:26" ht="21" customHeight="1" thickBot="1">
      <c r="A4" s="586" t="s">
        <v>43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8"/>
    </row>
    <row r="5" spans="1:26" s="164" customFormat="1" ht="19.5" customHeight="1" thickBot="1" thickTop="1">
      <c r="A5" s="655" t="s">
        <v>118</v>
      </c>
      <c r="B5" s="667" t="s">
        <v>119</v>
      </c>
      <c r="C5" s="670" t="s">
        <v>35</v>
      </c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2"/>
      <c r="O5" s="673" t="s">
        <v>34</v>
      </c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672"/>
    </row>
    <row r="6" spans="1:26" s="163" customFormat="1" ht="26.25" customHeight="1" thickBot="1">
      <c r="A6" s="656"/>
      <c r="B6" s="668"/>
      <c r="C6" s="663" t="s">
        <v>150</v>
      </c>
      <c r="D6" s="664"/>
      <c r="E6" s="664"/>
      <c r="F6" s="664"/>
      <c r="G6" s="665"/>
      <c r="H6" s="674" t="s">
        <v>33</v>
      </c>
      <c r="I6" s="663" t="s">
        <v>150</v>
      </c>
      <c r="J6" s="664"/>
      <c r="K6" s="664"/>
      <c r="L6" s="664"/>
      <c r="M6" s="665"/>
      <c r="N6" s="674" t="s">
        <v>32</v>
      </c>
      <c r="O6" s="666" t="s">
        <v>152</v>
      </c>
      <c r="P6" s="664"/>
      <c r="Q6" s="664"/>
      <c r="R6" s="664"/>
      <c r="S6" s="665"/>
      <c r="T6" s="674" t="s">
        <v>33</v>
      </c>
      <c r="U6" s="666" t="s">
        <v>153</v>
      </c>
      <c r="V6" s="664"/>
      <c r="W6" s="664"/>
      <c r="X6" s="664"/>
      <c r="Y6" s="665"/>
      <c r="Z6" s="674" t="s">
        <v>32</v>
      </c>
    </row>
    <row r="7" spans="1:26" s="158" customFormat="1" ht="26.25" customHeight="1">
      <c r="A7" s="657"/>
      <c r="B7" s="668"/>
      <c r="C7" s="569" t="s">
        <v>21</v>
      </c>
      <c r="D7" s="585"/>
      <c r="E7" s="564" t="s">
        <v>20</v>
      </c>
      <c r="F7" s="585"/>
      <c r="G7" s="566" t="s">
        <v>16</v>
      </c>
      <c r="H7" s="580"/>
      <c r="I7" s="677" t="s">
        <v>21</v>
      </c>
      <c r="J7" s="585"/>
      <c r="K7" s="564" t="s">
        <v>20</v>
      </c>
      <c r="L7" s="585"/>
      <c r="M7" s="566" t="s">
        <v>16</v>
      </c>
      <c r="N7" s="580"/>
      <c r="O7" s="677" t="s">
        <v>21</v>
      </c>
      <c r="P7" s="585"/>
      <c r="Q7" s="564" t="s">
        <v>20</v>
      </c>
      <c r="R7" s="585"/>
      <c r="S7" s="566" t="s">
        <v>16</v>
      </c>
      <c r="T7" s="580"/>
      <c r="U7" s="677" t="s">
        <v>21</v>
      </c>
      <c r="V7" s="585"/>
      <c r="W7" s="564" t="s">
        <v>20</v>
      </c>
      <c r="X7" s="585"/>
      <c r="Y7" s="566" t="s">
        <v>16</v>
      </c>
      <c r="Z7" s="580"/>
    </row>
    <row r="8" spans="1:26" s="158" customFormat="1" ht="19.5" customHeight="1" thickBot="1">
      <c r="A8" s="658"/>
      <c r="B8" s="669"/>
      <c r="C8" s="161" t="s">
        <v>30</v>
      </c>
      <c r="D8" s="159" t="s">
        <v>29</v>
      </c>
      <c r="E8" s="160" t="s">
        <v>30</v>
      </c>
      <c r="F8" s="348" t="s">
        <v>29</v>
      </c>
      <c r="G8" s="676"/>
      <c r="H8" s="675"/>
      <c r="I8" s="161" t="s">
        <v>30</v>
      </c>
      <c r="J8" s="159" t="s">
        <v>29</v>
      </c>
      <c r="K8" s="160" t="s">
        <v>30</v>
      </c>
      <c r="L8" s="348" t="s">
        <v>29</v>
      </c>
      <c r="M8" s="676"/>
      <c r="N8" s="675"/>
      <c r="O8" s="161" t="s">
        <v>30</v>
      </c>
      <c r="P8" s="159" t="s">
        <v>29</v>
      </c>
      <c r="Q8" s="160" t="s">
        <v>30</v>
      </c>
      <c r="R8" s="348" t="s">
        <v>29</v>
      </c>
      <c r="S8" s="676"/>
      <c r="T8" s="675"/>
      <c r="U8" s="161" t="s">
        <v>30</v>
      </c>
      <c r="V8" s="159" t="s">
        <v>29</v>
      </c>
      <c r="W8" s="160" t="s">
        <v>30</v>
      </c>
      <c r="X8" s="348" t="s">
        <v>29</v>
      </c>
      <c r="Y8" s="676"/>
      <c r="Z8" s="675"/>
    </row>
    <row r="9" spans="1:26" s="147" customFormat="1" ht="18" customHeight="1" thickBot="1" thickTop="1">
      <c r="A9" s="157" t="s">
        <v>23</v>
      </c>
      <c r="B9" s="342"/>
      <c r="C9" s="156">
        <f>SUM(C10:C59)</f>
        <v>15249.557999999999</v>
      </c>
      <c r="D9" s="150">
        <f>SUM(D10:D59)</f>
        <v>15249.558</v>
      </c>
      <c r="E9" s="151">
        <f>SUM(E10:E59)</f>
        <v>1550.0460000000005</v>
      </c>
      <c r="F9" s="150">
        <f>SUM(F10:F59)</f>
        <v>1550.0460000000003</v>
      </c>
      <c r="G9" s="149">
        <f aca="true" t="shared" si="0" ref="G9:G20">SUM(C9:F9)</f>
        <v>33599.208000000006</v>
      </c>
      <c r="H9" s="153">
        <f aca="true" t="shared" si="1" ref="H9:H59">G9/$G$9</f>
        <v>1</v>
      </c>
      <c r="I9" s="152">
        <f>SUM(I10:I59)</f>
        <v>12734.114000000001</v>
      </c>
      <c r="J9" s="150">
        <f>SUM(J10:J59)</f>
        <v>12734.113999999992</v>
      </c>
      <c r="K9" s="151">
        <f>SUM(K10:K59)</f>
        <v>1221.9420000000002</v>
      </c>
      <c r="L9" s="150">
        <f>SUM(L10:L59)</f>
        <v>1221.9419999999998</v>
      </c>
      <c r="M9" s="149">
        <f aca="true" t="shared" si="2" ref="M9:M20">SUM(I9:L9)</f>
        <v>27912.111999999994</v>
      </c>
      <c r="N9" s="155">
        <f aca="true" t="shared" si="3" ref="N9:N20">IF(ISERROR(G9/M9-1),"         /0",(G9/M9-1))</f>
        <v>0.20375011392903608</v>
      </c>
      <c r="O9" s="154">
        <f>SUM(O10:O59)</f>
        <v>118053.65899999997</v>
      </c>
      <c r="P9" s="150">
        <f>SUM(P10:P59)</f>
        <v>118053.65900000004</v>
      </c>
      <c r="Q9" s="151">
        <f>SUM(Q10:Q59)</f>
        <v>10900.782600000002</v>
      </c>
      <c r="R9" s="150">
        <f>SUM(R10:R59)</f>
        <v>10900.782599999997</v>
      </c>
      <c r="S9" s="149">
        <f aca="true" t="shared" si="4" ref="S9:S20">SUM(O9:R9)</f>
        <v>257908.88320000004</v>
      </c>
      <c r="T9" s="153">
        <f aca="true" t="shared" si="5" ref="T9:T59">S9/$S$9</f>
        <v>1</v>
      </c>
      <c r="U9" s="152">
        <f>SUM(U10:U59)</f>
        <v>107593.20600000008</v>
      </c>
      <c r="V9" s="150">
        <f>SUM(V10:V59)</f>
        <v>107593.20600000003</v>
      </c>
      <c r="W9" s="151">
        <f>SUM(W10:W59)</f>
        <v>10226.017</v>
      </c>
      <c r="X9" s="150">
        <f>SUM(X10:X59)</f>
        <v>10226.016999999996</v>
      </c>
      <c r="Y9" s="149">
        <f aca="true" t="shared" si="6" ref="Y9:Y20">SUM(U9:X9)</f>
        <v>235638.4460000001</v>
      </c>
      <c r="Z9" s="148">
        <f>IF(ISERROR(S9/Y9-1),"         /0",(S9/Y9-1))</f>
        <v>0.09451105105318813</v>
      </c>
    </row>
    <row r="10" spans="1:26" ht="18.75" customHeight="1" thickTop="1">
      <c r="A10" s="146" t="s">
        <v>379</v>
      </c>
      <c r="B10" s="343" t="s">
        <v>380</v>
      </c>
      <c r="C10" s="144">
        <v>7115.196999999999</v>
      </c>
      <c r="D10" s="140">
        <v>6046.200000000002</v>
      </c>
      <c r="E10" s="141">
        <v>618.6560000000001</v>
      </c>
      <c r="F10" s="140">
        <v>57.385</v>
      </c>
      <c r="G10" s="139">
        <f t="shared" si="0"/>
        <v>13837.438000000002</v>
      </c>
      <c r="H10" s="143">
        <f t="shared" si="1"/>
        <v>0.41183821951993627</v>
      </c>
      <c r="I10" s="142">
        <v>5736.994000000003</v>
      </c>
      <c r="J10" s="140">
        <v>5011.367</v>
      </c>
      <c r="K10" s="141">
        <v>302.5539999999999</v>
      </c>
      <c r="L10" s="140">
        <v>125.89799999999997</v>
      </c>
      <c r="M10" s="139">
        <f t="shared" si="2"/>
        <v>11176.813000000004</v>
      </c>
      <c r="N10" s="145">
        <f t="shared" si="3"/>
        <v>0.23804862799440207</v>
      </c>
      <c r="O10" s="144">
        <v>56445.270999999964</v>
      </c>
      <c r="P10" s="140">
        <v>44854.11600000003</v>
      </c>
      <c r="Q10" s="141">
        <v>3060.7979999999993</v>
      </c>
      <c r="R10" s="140">
        <v>721.5659999999996</v>
      </c>
      <c r="S10" s="139">
        <f t="shared" si="4"/>
        <v>105081.75099999999</v>
      </c>
      <c r="T10" s="143">
        <f t="shared" si="5"/>
        <v>0.40743750155558806</v>
      </c>
      <c r="U10" s="142">
        <v>50427.488000000034</v>
      </c>
      <c r="V10" s="140">
        <v>40294.54900000002</v>
      </c>
      <c r="W10" s="141">
        <v>2475.1020000000008</v>
      </c>
      <c r="X10" s="140">
        <v>962.9520000000008</v>
      </c>
      <c r="Y10" s="139">
        <f t="shared" si="6"/>
        <v>94160.09100000006</v>
      </c>
      <c r="Z10" s="138">
        <f aca="true" t="shared" si="7" ref="Z10:Z20">IF(ISERROR(S10/Y10-1),"         /0",IF(S10/Y10&gt;5,"  *  ",(S10/Y10-1)))</f>
        <v>0.11599032970348255</v>
      </c>
    </row>
    <row r="11" spans="1:26" ht="18.75" customHeight="1">
      <c r="A11" s="146" t="s">
        <v>381</v>
      </c>
      <c r="B11" s="343" t="s">
        <v>382</v>
      </c>
      <c r="C11" s="144">
        <v>1469.118</v>
      </c>
      <c r="D11" s="140">
        <v>1328.804</v>
      </c>
      <c r="E11" s="141">
        <v>23.711000000000002</v>
      </c>
      <c r="F11" s="140">
        <v>349.899</v>
      </c>
      <c r="G11" s="139">
        <f t="shared" si="0"/>
        <v>3171.5319999999997</v>
      </c>
      <c r="H11" s="143">
        <f>G11/$G$9</f>
        <v>0.09439305831256496</v>
      </c>
      <c r="I11" s="142">
        <v>1225.6100000000001</v>
      </c>
      <c r="J11" s="140">
        <v>1313.1859999999997</v>
      </c>
      <c r="K11" s="141">
        <v>52.964999999999996</v>
      </c>
      <c r="L11" s="140">
        <v>12.986</v>
      </c>
      <c r="M11" s="139">
        <f t="shared" si="2"/>
        <v>2604.747</v>
      </c>
      <c r="N11" s="145">
        <f t="shared" si="3"/>
        <v>0.21759694895511927</v>
      </c>
      <c r="O11" s="144">
        <v>11933.397000000006</v>
      </c>
      <c r="P11" s="140">
        <v>12374.576</v>
      </c>
      <c r="Q11" s="141">
        <v>255.72000000000006</v>
      </c>
      <c r="R11" s="140">
        <v>1067.32</v>
      </c>
      <c r="S11" s="139">
        <f t="shared" si="4"/>
        <v>25631.013000000006</v>
      </c>
      <c r="T11" s="143">
        <f>S11/$S$9</f>
        <v>0.09938010929280004</v>
      </c>
      <c r="U11" s="142">
        <v>10625.871000000001</v>
      </c>
      <c r="V11" s="140">
        <v>12575.900000000003</v>
      </c>
      <c r="W11" s="141">
        <v>520.5890000000002</v>
      </c>
      <c r="X11" s="140">
        <v>384.87999999999994</v>
      </c>
      <c r="Y11" s="139">
        <f t="shared" si="6"/>
        <v>24107.240000000005</v>
      </c>
      <c r="Z11" s="138">
        <f t="shared" si="7"/>
        <v>0.06320810677622157</v>
      </c>
    </row>
    <row r="12" spans="1:26" ht="18.75" customHeight="1">
      <c r="A12" s="137" t="s">
        <v>383</v>
      </c>
      <c r="B12" s="344" t="s">
        <v>384</v>
      </c>
      <c r="C12" s="135">
        <v>1435.3339999999996</v>
      </c>
      <c r="D12" s="131">
        <v>1360.753</v>
      </c>
      <c r="E12" s="132">
        <v>42.105000000000004</v>
      </c>
      <c r="F12" s="131">
        <v>12.629000000000003</v>
      </c>
      <c r="G12" s="130">
        <f t="shared" si="0"/>
        <v>2850.8209999999995</v>
      </c>
      <c r="H12" s="134">
        <f t="shared" si="1"/>
        <v>0.0848478630805821</v>
      </c>
      <c r="I12" s="133">
        <v>1243.346</v>
      </c>
      <c r="J12" s="131">
        <v>929.2060000000001</v>
      </c>
      <c r="K12" s="132">
        <v>41.961999999999996</v>
      </c>
      <c r="L12" s="131">
        <v>16.162</v>
      </c>
      <c r="M12" s="130">
        <f t="shared" si="2"/>
        <v>2230.676</v>
      </c>
      <c r="N12" s="136">
        <f t="shared" si="3"/>
        <v>0.2780076532853717</v>
      </c>
      <c r="O12" s="135">
        <v>11540.671</v>
      </c>
      <c r="P12" s="131">
        <v>8994.615000000005</v>
      </c>
      <c r="Q12" s="132">
        <v>440.4749999999999</v>
      </c>
      <c r="R12" s="131">
        <v>138.77499999999992</v>
      </c>
      <c r="S12" s="130">
        <f t="shared" si="4"/>
        <v>21114.536000000007</v>
      </c>
      <c r="T12" s="134">
        <f t="shared" si="5"/>
        <v>0.08186819987749845</v>
      </c>
      <c r="U12" s="133">
        <v>9804.769999999999</v>
      </c>
      <c r="V12" s="131">
        <v>7609.392000000003</v>
      </c>
      <c r="W12" s="132">
        <v>361.9500000000001</v>
      </c>
      <c r="X12" s="131">
        <v>137.866</v>
      </c>
      <c r="Y12" s="130">
        <f t="shared" si="6"/>
        <v>17913.978000000003</v>
      </c>
      <c r="Z12" s="129">
        <f t="shared" si="7"/>
        <v>0.17866260637363762</v>
      </c>
    </row>
    <row r="13" spans="1:26" ht="18.75" customHeight="1">
      <c r="A13" s="137" t="s">
        <v>387</v>
      </c>
      <c r="B13" s="344" t="s">
        <v>388</v>
      </c>
      <c r="C13" s="135">
        <v>1095.943</v>
      </c>
      <c r="D13" s="131">
        <v>1388.3290000000002</v>
      </c>
      <c r="E13" s="132">
        <v>3.424</v>
      </c>
      <c r="F13" s="131">
        <v>6.542</v>
      </c>
      <c r="G13" s="130">
        <f t="shared" si="0"/>
        <v>2494.238</v>
      </c>
      <c r="H13" s="134">
        <f t="shared" si="1"/>
        <v>0.0742350236350809</v>
      </c>
      <c r="I13" s="133">
        <v>877.848</v>
      </c>
      <c r="J13" s="131">
        <v>1148.416</v>
      </c>
      <c r="K13" s="132">
        <v>10.758</v>
      </c>
      <c r="L13" s="131">
        <v>20.012999999999998</v>
      </c>
      <c r="M13" s="130">
        <f t="shared" si="2"/>
        <v>2057.035</v>
      </c>
      <c r="N13" s="136">
        <f t="shared" si="3"/>
        <v>0.2125403797212979</v>
      </c>
      <c r="O13" s="135">
        <v>8237.399000000003</v>
      </c>
      <c r="P13" s="131">
        <v>11006.234000000002</v>
      </c>
      <c r="Q13" s="132">
        <v>77.45500000000004</v>
      </c>
      <c r="R13" s="131">
        <v>81.25000000000006</v>
      </c>
      <c r="S13" s="130">
        <f t="shared" si="4"/>
        <v>19402.338000000007</v>
      </c>
      <c r="T13" s="134">
        <f t="shared" si="5"/>
        <v>0.07522942893345057</v>
      </c>
      <c r="U13" s="133">
        <v>7497.8380000000025</v>
      </c>
      <c r="V13" s="131">
        <v>9735.699999999999</v>
      </c>
      <c r="W13" s="132">
        <v>139.26800000000003</v>
      </c>
      <c r="X13" s="131">
        <v>131.25500000000002</v>
      </c>
      <c r="Y13" s="130">
        <f t="shared" si="6"/>
        <v>17504.061</v>
      </c>
      <c r="Z13" s="129">
        <f t="shared" si="7"/>
        <v>0.10844780534071519</v>
      </c>
    </row>
    <row r="14" spans="1:26" ht="18.75" customHeight="1">
      <c r="A14" s="137" t="s">
        <v>418</v>
      </c>
      <c r="B14" s="344" t="s">
        <v>419</v>
      </c>
      <c r="C14" s="135">
        <v>1160.002</v>
      </c>
      <c r="D14" s="131">
        <v>695.413</v>
      </c>
      <c r="E14" s="132">
        <v>3.422</v>
      </c>
      <c r="F14" s="131">
        <v>3.245</v>
      </c>
      <c r="G14" s="130">
        <f aca="true" t="shared" si="8" ref="G14:G19">SUM(C14:F14)</f>
        <v>1862.0819999999999</v>
      </c>
      <c r="H14" s="134">
        <f aca="true" t="shared" si="9" ref="H14:H19">G14/$G$9</f>
        <v>0.0554204134811749</v>
      </c>
      <c r="I14" s="133">
        <v>991.7280000000001</v>
      </c>
      <c r="J14" s="131">
        <v>635.242</v>
      </c>
      <c r="K14" s="132">
        <v>7.689</v>
      </c>
      <c r="L14" s="131">
        <v>1.963</v>
      </c>
      <c r="M14" s="130">
        <f aca="true" t="shared" si="10" ref="M14:M19">SUM(I14:L14)</f>
        <v>1636.622</v>
      </c>
      <c r="N14" s="136">
        <f aca="true" t="shared" si="11" ref="N14:N19">IF(ISERROR(G14/M14-1),"         /0",(G14/M14-1))</f>
        <v>0.13775936043875725</v>
      </c>
      <c r="O14" s="135">
        <v>7525.102000000002</v>
      </c>
      <c r="P14" s="131">
        <v>4819.542</v>
      </c>
      <c r="Q14" s="132">
        <v>84.25999999999999</v>
      </c>
      <c r="R14" s="131">
        <v>85.93999999999998</v>
      </c>
      <c r="S14" s="130">
        <f aca="true" t="shared" si="12" ref="S14:S19">SUM(O14:R14)</f>
        <v>12514.844000000003</v>
      </c>
      <c r="T14" s="134">
        <f aca="true" t="shared" si="13" ref="T14:T19">S14/$S$9</f>
        <v>0.04852428440898309</v>
      </c>
      <c r="U14" s="133">
        <v>6635.9770000000035</v>
      </c>
      <c r="V14" s="131">
        <v>4756.452999999998</v>
      </c>
      <c r="W14" s="132">
        <v>52.184</v>
      </c>
      <c r="X14" s="131">
        <v>25.352999999999994</v>
      </c>
      <c r="Y14" s="130">
        <f aca="true" t="shared" si="14" ref="Y14:Y19">SUM(U14:X14)</f>
        <v>11469.966999999999</v>
      </c>
      <c r="Z14" s="129">
        <f t="shared" si="7"/>
        <v>0.09109677473352829</v>
      </c>
    </row>
    <row r="15" spans="1:26" ht="18.75" customHeight="1">
      <c r="A15" s="137" t="s">
        <v>389</v>
      </c>
      <c r="B15" s="344" t="s">
        <v>390</v>
      </c>
      <c r="C15" s="135">
        <v>130.83700000000002</v>
      </c>
      <c r="D15" s="131">
        <v>914.3369999999999</v>
      </c>
      <c r="E15" s="132">
        <v>45.657</v>
      </c>
      <c r="F15" s="131">
        <v>295.014</v>
      </c>
      <c r="G15" s="130">
        <f t="shared" si="8"/>
        <v>1385.8449999999998</v>
      </c>
      <c r="H15" s="134">
        <f t="shared" si="9"/>
        <v>0.0412463591403702</v>
      </c>
      <c r="I15" s="133">
        <v>197.267</v>
      </c>
      <c r="J15" s="131">
        <v>771.6670000000001</v>
      </c>
      <c r="K15" s="132">
        <v>29.505000000000003</v>
      </c>
      <c r="L15" s="131">
        <v>221.74900000000002</v>
      </c>
      <c r="M15" s="130">
        <f t="shared" si="10"/>
        <v>1220.188</v>
      </c>
      <c r="N15" s="136">
        <f t="shared" si="11"/>
        <v>0.13576350529590497</v>
      </c>
      <c r="O15" s="135">
        <v>1198.9890000000003</v>
      </c>
      <c r="P15" s="131">
        <v>8655.575</v>
      </c>
      <c r="Q15" s="132">
        <v>350.4429999999999</v>
      </c>
      <c r="R15" s="131">
        <v>2056.2490000000003</v>
      </c>
      <c r="S15" s="130">
        <f t="shared" si="12"/>
        <v>12261.256</v>
      </c>
      <c r="T15" s="134">
        <f t="shared" si="13"/>
        <v>0.04754103793505937</v>
      </c>
      <c r="U15" s="133">
        <v>1851.5090000000007</v>
      </c>
      <c r="V15" s="131">
        <v>7404.082999999998</v>
      </c>
      <c r="W15" s="132">
        <v>237.28600000000006</v>
      </c>
      <c r="X15" s="131">
        <v>1950.2979999999998</v>
      </c>
      <c r="Y15" s="130">
        <f t="shared" si="14"/>
        <v>11443.176</v>
      </c>
      <c r="Z15" s="129">
        <f t="shared" si="7"/>
        <v>0.07149064210844958</v>
      </c>
    </row>
    <row r="16" spans="1:26" ht="18.75" customHeight="1">
      <c r="A16" s="137" t="s">
        <v>385</v>
      </c>
      <c r="B16" s="344" t="s">
        <v>386</v>
      </c>
      <c r="C16" s="135">
        <v>375.849</v>
      </c>
      <c r="D16" s="131">
        <v>607.244</v>
      </c>
      <c r="E16" s="132">
        <v>1.525</v>
      </c>
      <c r="F16" s="131">
        <v>1.9180000000000001</v>
      </c>
      <c r="G16" s="130">
        <f t="shared" si="8"/>
        <v>986.5360000000001</v>
      </c>
      <c r="H16" s="134">
        <f t="shared" si="9"/>
        <v>0.029361882577708377</v>
      </c>
      <c r="I16" s="133">
        <v>362.311</v>
      </c>
      <c r="J16" s="131">
        <v>501.7459999999999</v>
      </c>
      <c r="K16" s="132">
        <v>2.609</v>
      </c>
      <c r="L16" s="131">
        <v>6.063000000000001</v>
      </c>
      <c r="M16" s="130">
        <f t="shared" si="10"/>
        <v>872.7289999999999</v>
      </c>
      <c r="N16" s="136">
        <f t="shared" si="11"/>
        <v>0.1304035960762162</v>
      </c>
      <c r="O16" s="135">
        <v>2763.6800000000003</v>
      </c>
      <c r="P16" s="131">
        <v>4928.668000000001</v>
      </c>
      <c r="Q16" s="132">
        <v>11.776000000000005</v>
      </c>
      <c r="R16" s="131">
        <v>24.695</v>
      </c>
      <c r="S16" s="130">
        <f t="shared" si="12"/>
        <v>7728.819</v>
      </c>
      <c r="T16" s="134">
        <f t="shared" si="13"/>
        <v>0.029967246199916853</v>
      </c>
      <c r="U16" s="133">
        <v>2981.0529999999985</v>
      </c>
      <c r="V16" s="131">
        <v>4305.806</v>
      </c>
      <c r="W16" s="132">
        <v>18.678999999999995</v>
      </c>
      <c r="X16" s="131">
        <v>28.313000000000006</v>
      </c>
      <c r="Y16" s="130">
        <f t="shared" si="14"/>
        <v>7333.850999999999</v>
      </c>
      <c r="Z16" s="129">
        <f>IF(ISERROR(S16/Y16-1),"         /0",IF(S16/Y16&gt;5,"  *  ",(S16/Y16-1)))</f>
        <v>0.053855471020614054</v>
      </c>
    </row>
    <row r="17" spans="1:26" ht="18.75" customHeight="1">
      <c r="A17" s="137" t="s">
        <v>456</v>
      </c>
      <c r="B17" s="344" t="s">
        <v>456</v>
      </c>
      <c r="C17" s="135">
        <v>221.666</v>
      </c>
      <c r="D17" s="131">
        <v>188.23999999999998</v>
      </c>
      <c r="E17" s="132">
        <v>98.168</v>
      </c>
      <c r="F17" s="131">
        <v>221.1889999999999</v>
      </c>
      <c r="G17" s="130">
        <f t="shared" si="8"/>
        <v>729.2629999999999</v>
      </c>
      <c r="H17" s="134">
        <f t="shared" si="9"/>
        <v>0.02170476756475926</v>
      </c>
      <c r="I17" s="133">
        <v>79.58300000000001</v>
      </c>
      <c r="J17" s="131">
        <v>217.46</v>
      </c>
      <c r="K17" s="132">
        <v>59.28399999999999</v>
      </c>
      <c r="L17" s="131">
        <v>132.294</v>
      </c>
      <c r="M17" s="130">
        <f t="shared" si="10"/>
        <v>488.621</v>
      </c>
      <c r="N17" s="136">
        <f t="shared" si="11"/>
        <v>0.49249213603181197</v>
      </c>
      <c r="O17" s="135">
        <v>1500.2549999999994</v>
      </c>
      <c r="P17" s="131">
        <v>1697.4719999999998</v>
      </c>
      <c r="Q17" s="132">
        <v>613.3429999999998</v>
      </c>
      <c r="R17" s="131">
        <v>1460.7896000000005</v>
      </c>
      <c r="S17" s="130">
        <f t="shared" si="12"/>
        <v>5271.8596</v>
      </c>
      <c r="T17" s="134">
        <f t="shared" si="13"/>
        <v>0.020440783328551898</v>
      </c>
      <c r="U17" s="133">
        <v>643.985</v>
      </c>
      <c r="V17" s="131">
        <v>1730.846000000001</v>
      </c>
      <c r="W17" s="132">
        <v>380.3460000000001</v>
      </c>
      <c r="X17" s="131">
        <v>725.7249999999989</v>
      </c>
      <c r="Y17" s="130">
        <f t="shared" si="14"/>
        <v>3480.902</v>
      </c>
      <c r="Z17" s="129">
        <f>IF(ISERROR(S17/Y17-1),"         /0",IF(S17/Y17&gt;5,"  *  ",(S17/Y17-1)))</f>
        <v>0.514509629975219</v>
      </c>
    </row>
    <row r="18" spans="1:26" ht="18.75" customHeight="1">
      <c r="A18" s="137" t="s">
        <v>391</v>
      </c>
      <c r="B18" s="344" t="s">
        <v>392</v>
      </c>
      <c r="C18" s="135">
        <v>227.777</v>
      </c>
      <c r="D18" s="131">
        <v>299.94</v>
      </c>
      <c r="E18" s="132">
        <v>9.979</v>
      </c>
      <c r="F18" s="131">
        <v>9.453</v>
      </c>
      <c r="G18" s="130">
        <f t="shared" si="8"/>
        <v>547.149</v>
      </c>
      <c r="H18" s="134">
        <f t="shared" si="9"/>
        <v>0.016284580279392297</v>
      </c>
      <c r="I18" s="133">
        <v>128.296</v>
      </c>
      <c r="J18" s="131">
        <v>214.89</v>
      </c>
      <c r="K18" s="132">
        <v>21.630000000000003</v>
      </c>
      <c r="L18" s="131">
        <v>7.955</v>
      </c>
      <c r="M18" s="130">
        <f t="shared" si="10"/>
        <v>372.77099999999996</v>
      </c>
      <c r="N18" s="136">
        <f t="shared" si="11"/>
        <v>0.4677885350523514</v>
      </c>
      <c r="O18" s="135">
        <v>1273.0339999999999</v>
      </c>
      <c r="P18" s="131">
        <v>2247.3529999999996</v>
      </c>
      <c r="Q18" s="132">
        <v>60.77699999999999</v>
      </c>
      <c r="R18" s="131">
        <v>72.12699999999998</v>
      </c>
      <c r="S18" s="130">
        <f t="shared" si="12"/>
        <v>3653.2909999999997</v>
      </c>
      <c r="T18" s="134">
        <f t="shared" si="13"/>
        <v>0.014165045246491141</v>
      </c>
      <c r="U18" s="133">
        <v>825.4440000000001</v>
      </c>
      <c r="V18" s="131">
        <v>1822.3029999999997</v>
      </c>
      <c r="W18" s="132">
        <v>208.92199999999988</v>
      </c>
      <c r="X18" s="131">
        <v>82.24800000000002</v>
      </c>
      <c r="Y18" s="130">
        <f t="shared" si="14"/>
        <v>2938.917</v>
      </c>
      <c r="Z18" s="129">
        <f>IF(ISERROR(S18/Y18-1),"         /0",IF(S18/Y18&gt;5,"  *  ",(S18/Y18-1)))</f>
        <v>0.24307389422702297</v>
      </c>
    </row>
    <row r="19" spans="1:26" ht="18.75" customHeight="1">
      <c r="A19" s="137" t="s">
        <v>399</v>
      </c>
      <c r="B19" s="344" t="s">
        <v>400</v>
      </c>
      <c r="C19" s="135">
        <v>274.365</v>
      </c>
      <c r="D19" s="131">
        <v>241.772</v>
      </c>
      <c r="E19" s="132">
        <v>1.779</v>
      </c>
      <c r="F19" s="131">
        <v>4.704000000000001</v>
      </c>
      <c r="G19" s="130">
        <f t="shared" si="8"/>
        <v>522.6199999999999</v>
      </c>
      <c r="H19" s="134">
        <f t="shared" si="9"/>
        <v>0.015554533309237522</v>
      </c>
      <c r="I19" s="133">
        <v>232.01800000000003</v>
      </c>
      <c r="J19" s="131">
        <v>177.02599999999998</v>
      </c>
      <c r="K19" s="132">
        <v>2.961</v>
      </c>
      <c r="L19" s="131">
        <v>2.6299999999999994</v>
      </c>
      <c r="M19" s="130">
        <f t="shared" si="10"/>
        <v>414.635</v>
      </c>
      <c r="N19" s="136">
        <f t="shared" si="11"/>
        <v>0.2604338755773148</v>
      </c>
      <c r="O19" s="135">
        <v>2009.3900000000006</v>
      </c>
      <c r="P19" s="131">
        <v>1888.0320000000002</v>
      </c>
      <c r="Q19" s="132">
        <v>29.610000000000003</v>
      </c>
      <c r="R19" s="131">
        <v>35.974</v>
      </c>
      <c r="S19" s="130">
        <f t="shared" si="12"/>
        <v>3963.0060000000008</v>
      </c>
      <c r="T19" s="134">
        <f t="shared" si="13"/>
        <v>0.015365915089193796</v>
      </c>
      <c r="U19" s="133">
        <v>1637.5470000000005</v>
      </c>
      <c r="V19" s="131">
        <v>1353.1949999999997</v>
      </c>
      <c r="W19" s="132">
        <v>32.592000000000006</v>
      </c>
      <c r="X19" s="131">
        <v>34.71600000000002</v>
      </c>
      <c r="Y19" s="130">
        <f t="shared" si="14"/>
        <v>3058.05</v>
      </c>
      <c r="Z19" s="129">
        <f t="shared" si="7"/>
        <v>0.29592583509098946</v>
      </c>
    </row>
    <row r="20" spans="1:26" ht="18.75" customHeight="1">
      <c r="A20" s="137" t="s">
        <v>462</v>
      </c>
      <c r="B20" s="344" t="s">
        <v>462</v>
      </c>
      <c r="C20" s="135">
        <v>156.80200000000002</v>
      </c>
      <c r="D20" s="131">
        <v>64.923</v>
      </c>
      <c r="E20" s="132">
        <v>220.50900000000001</v>
      </c>
      <c r="F20" s="131">
        <v>39.08</v>
      </c>
      <c r="G20" s="130">
        <f t="shared" si="0"/>
        <v>481.314</v>
      </c>
      <c r="H20" s="134">
        <f t="shared" si="1"/>
        <v>0.014325159093035762</v>
      </c>
      <c r="I20" s="133">
        <v>240.78700000000003</v>
      </c>
      <c r="J20" s="131">
        <v>61.94799999999999</v>
      </c>
      <c r="K20" s="132">
        <v>123.81700000000001</v>
      </c>
      <c r="L20" s="131">
        <v>14.443000000000001</v>
      </c>
      <c r="M20" s="130">
        <f t="shared" si="2"/>
        <v>440.995</v>
      </c>
      <c r="N20" s="136">
        <f t="shared" si="3"/>
        <v>0.09142734044603684</v>
      </c>
      <c r="O20" s="135">
        <v>1390.1659999999993</v>
      </c>
      <c r="P20" s="131">
        <v>539.601</v>
      </c>
      <c r="Q20" s="132">
        <v>1437.562</v>
      </c>
      <c r="R20" s="131">
        <v>319.48900000000003</v>
      </c>
      <c r="S20" s="130">
        <f t="shared" si="4"/>
        <v>3686.8179999999993</v>
      </c>
      <c r="T20" s="134">
        <f t="shared" si="5"/>
        <v>0.014295040768878792</v>
      </c>
      <c r="U20" s="133">
        <v>2072.085999999999</v>
      </c>
      <c r="V20" s="131">
        <v>679.045</v>
      </c>
      <c r="W20" s="132">
        <v>800.9279999999999</v>
      </c>
      <c r="X20" s="131">
        <v>185.8</v>
      </c>
      <c r="Y20" s="130">
        <f t="shared" si="6"/>
        <v>3737.858999999999</v>
      </c>
      <c r="Z20" s="129">
        <f t="shared" si="7"/>
        <v>-0.01365514322503869</v>
      </c>
    </row>
    <row r="21" spans="1:26" ht="18.75" customHeight="1">
      <c r="A21" s="137" t="s">
        <v>395</v>
      </c>
      <c r="B21" s="344" t="s">
        <v>396</v>
      </c>
      <c r="C21" s="135">
        <v>242.091</v>
      </c>
      <c r="D21" s="131">
        <v>186.29</v>
      </c>
      <c r="E21" s="132">
        <v>9.58</v>
      </c>
      <c r="F21" s="131">
        <v>2.818</v>
      </c>
      <c r="G21" s="130">
        <f aca="true" t="shared" si="15" ref="G21:G59">SUM(C21:F21)</f>
        <v>440.77899999999994</v>
      </c>
      <c r="H21" s="134">
        <f t="shared" si="1"/>
        <v>0.013118731846298278</v>
      </c>
      <c r="I21" s="133">
        <v>192.26199999999997</v>
      </c>
      <c r="J21" s="131">
        <v>141.39100000000002</v>
      </c>
      <c r="K21" s="132">
        <v>18.517000000000003</v>
      </c>
      <c r="L21" s="131">
        <v>3.6310000000000002</v>
      </c>
      <c r="M21" s="130">
        <f aca="true" t="shared" si="16" ref="M21:M59">SUM(I21:L21)</f>
        <v>355.80100000000004</v>
      </c>
      <c r="N21" s="136">
        <f aca="true" t="shared" si="17" ref="N21:N59">IF(ISERROR(G21/M21-1),"         /0",(G21/M21-1))</f>
        <v>0.23883575369377796</v>
      </c>
      <c r="O21" s="135">
        <v>1642.0859999999996</v>
      </c>
      <c r="P21" s="131">
        <v>1416.1249999999998</v>
      </c>
      <c r="Q21" s="132">
        <v>159.218</v>
      </c>
      <c r="R21" s="131">
        <v>33.836999999999996</v>
      </c>
      <c r="S21" s="130">
        <f aca="true" t="shared" si="18" ref="S21:S59">SUM(O21:R21)</f>
        <v>3251.265999999999</v>
      </c>
      <c r="T21" s="134">
        <f t="shared" si="5"/>
        <v>0.012606258302001747</v>
      </c>
      <c r="U21" s="133">
        <v>2227.638999999999</v>
      </c>
      <c r="V21" s="131">
        <v>1279.3149999999994</v>
      </c>
      <c r="W21" s="132">
        <v>285.024</v>
      </c>
      <c r="X21" s="131">
        <v>19.942</v>
      </c>
      <c r="Y21" s="130">
        <f aca="true" t="shared" si="19" ref="Y21:Y59">SUM(U21:X21)</f>
        <v>3811.9199999999987</v>
      </c>
      <c r="Z21" s="129">
        <f aca="true" t="shared" si="20" ref="Z21:Z59">IF(ISERROR(S21/Y21-1),"         /0",IF(S21/Y21&gt;5,"  *  ",(S21/Y21-1)))</f>
        <v>-0.1470791622069717</v>
      </c>
    </row>
    <row r="22" spans="1:26" ht="18.75" customHeight="1">
      <c r="A22" s="137" t="s">
        <v>414</v>
      </c>
      <c r="B22" s="344" t="s">
        <v>415</v>
      </c>
      <c r="C22" s="135">
        <v>121.41499999999999</v>
      </c>
      <c r="D22" s="131">
        <v>106.62500000000001</v>
      </c>
      <c r="E22" s="132">
        <v>77.49</v>
      </c>
      <c r="F22" s="131">
        <v>75.00800000000002</v>
      </c>
      <c r="G22" s="130">
        <f t="shared" si="15"/>
        <v>380.53800000000007</v>
      </c>
      <c r="H22" s="134">
        <f t="shared" si="1"/>
        <v>0.011325802679634591</v>
      </c>
      <c r="I22" s="133">
        <v>100.88600000000001</v>
      </c>
      <c r="J22" s="131">
        <v>52.17100000000001</v>
      </c>
      <c r="K22" s="132">
        <v>96.96100000000006</v>
      </c>
      <c r="L22" s="131">
        <v>61.98499999999999</v>
      </c>
      <c r="M22" s="130">
        <f t="shared" si="16"/>
        <v>312.0030000000001</v>
      </c>
      <c r="N22" s="136">
        <f t="shared" si="17"/>
        <v>0.21966134941010163</v>
      </c>
      <c r="O22" s="135">
        <v>996.9</v>
      </c>
      <c r="P22" s="131">
        <v>731.839</v>
      </c>
      <c r="Q22" s="132">
        <v>807.2795999999992</v>
      </c>
      <c r="R22" s="131">
        <v>683.9799999999985</v>
      </c>
      <c r="S22" s="130">
        <f t="shared" si="18"/>
        <v>3219.998599999998</v>
      </c>
      <c r="T22" s="134">
        <f t="shared" si="5"/>
        <v>0.012485024013317884</v>
      </c>
      <c r="U22" s="133">
        <v>1088.1679999999992</v>
      </c>
      <c r="V22" s="131">
        <v>684.0490000000001</v>
      </c>
      <c r="W22" s="132">
        <v>787.910999999998</v>
      </c>
      <c r="X22" s="131">
        <v>497.45000000000005</v>
      </c>
      <c r="Y22" s="130">
        <f t="shared" si="19"/>
        <v>3057.577999999997</v>
      </c>
      <c r="Z22" s="129">
        <f t="shared" si="20"/>
        <v>0.05312067263696996</v>
      </c>
    </row>
    <row r="23" spans="1:26" ht="18.75" customHeight="1">
      <c r="A23" s="137" t="s">
        <v>393</v>
      </c>
      <c r="B23" s="344" t="s">
        <v>394</v>
      </c>
      <c r="C23" s="135">
        <v>184.213</v>
      </c>
      <c r="D23" s="131">
        <v>153.336</v>
      </c>
      <c r="E23" s="132">
        <v>0.35</v>
      </c>
      <c r="F23" s="131">
        <v>0.962</v>
      </c>
      <c r="G23" s="130">
        <f>SUM(C23:F23)</f>
        <v>338.861</v>
      </c>
      <c r="H23" s="134">
        <f>G23/$G$9</f>
        <v>0.010085386536492168</v>
      </c>
      <c r="I23" s="133">
        <v>153.38</v>
      </c>
      <c r="J23" s="131">
        <v>111.18199999999999</v>
      </c>
      <c r="K23" s="132">
        <v>0.47300000000000003</v>
      </c>
      <c r="L23" s="131">
        <v>2.6109999999999998</v>
      </c>
      <c r="M23" s="130">
        <f>SUM(I23:L23)</f>
        <v>267.646</v>
      </c>
      <c r="N23" s="136">
        <f>IF(ISERROR(G23/M23-1),"         /0",(G23/M23-1))</f>
        <v>0.26607907459853686</v>
      </c>
      <c r="O23" s="135">
        <v>1253.623</v>
      </c>
      <c r="P23" s="131">
        <v>1130.914</v>
      </c>
      <c r="Q23" s="132">
        <v>1.6179999999999999</v>
      </c>
      <c r="R23" s="131">
        <v>8.795</v>
      </c>
      <c r="S23" s="130">
        <f>SUM(O23:R23)</f>
        <v>2394.9500000000003</v>
      </c>
      <c r="T23" s="134">
        <f>S23/$S$9</f>
        <v>0.009286031447558917</v>
      </c>
      <c r="U23" s="133">
        <v>1011.1829999999998</v>
      </c>
      <c r="V23" s="131">
        <v>1035.4609999999998</v>
      </c>
      <c r="W23" s="132">
        <v>8.640999999999995</v>
      </c>
      <c r="X23" s="131">
        <v>15.805999999999996</v>
      </c>
      <c r="Y23" s="130">
        <f>SUM(U23:X23)</f>
        <v>2071.0909999999994</v>
      </c>
      <c r="Z23" s="129">
        <f>IF(ISERROR(S23/Y23-1),"         /0",IF(S23/Y23&gt;5,"  *  ",(S23/Y23-1)))</f>
        <v>0.15637120725260312</v>
      </c>
    </row>
    <row r="24" spans="1:26" ht="18.75" customHeight="1">
      <c r="A24" s="137" t="s">
        <v>403</v>
      </c>
      <c r="B24" s="344" t="s">
        <v>403</v>
      </c>
      <c r="C24" s="135">
        <v>138.436</v>
      </c>
      <c r="D24" s="131">
        <v>152.254</v>
      </c>
      <c r="E24" s="132">
        <v>7.625</v>
      </c>
      <c r="F24" s="131">
        <v>7.191999999999999</v>
      </c>
      <c r="G24" s="130">
        <f>SUM(C24:F24)</f>
        <v>305.507</v>
      </c>
      <c r="H24" s="134">
        <f>G24/$G$9</f>
        <v>0.009092684565659998</v>
      </c>
      <c r="I24" s="133">
        <v>112.601</v>
      </c>
      <c r="J24" s="131">
        <v>119.68100000000001</v>
      </c>
      <c r="K24" s="132">
        <v>34.41600000000001</v>
      </c>
      <c r="L24" s="131">
        <v>31.224999999999998</v>
      </c>
      <c r="M24" s="130">
        <f>SUM(I24:L24)</f>
        <v>297.92300000000006</v>
      </c>
      <c r="N24" s="136">
        <f>IF(ISERROR(G24/M24-1),"         /0",(G24/M24-1))</f>
        <v>0.02545624204911978</v>
      </c>
      <c r="O24" s="135">
        <v>832.2700000000002</v>
      </c>
      <c r="P24" s="131">
        <v>960.2549999999999</v>
      </c>
      <c r="Q24" s="132">
        <v>66.803</v>
      </c>
      <c r="R24" s="131">
        <v>66.94699999999999</v>
      </c>
      <c r="S24" s="130">
        <f>SUM(O24:R24)</f>
        <v>1926.2749999999999</v>
      </c>
      <c r="T24" s="134">
        <f>S24/$S$9</f>
        <v>0.007468819902981921</v>
      </c>
      <c r="U24" s="133">
        <v>699.4809999999997</v>
      </c>
      <c r="V24" s="131">
        <v>832.432</v>
      </c>
      <c r="W24" s="132">
        <v>223.55700000000002</v>
      </c>
      <c r="X24" s="131">
        <v>214.87899999999982</v>
      </c>
      <c r="Y24" s="130">
        <f>SUM(U24:X24)</f>
        <v>1970.3489999999995</v>
      </c>
      <c r="Z24" s="129">
        <f>IF(ISERROR(S24/Y24-1),"         /0",IF(S24/Y24&gt;5,"  *  ",(S24/Y24-1)))</f>
        <v>-0.022368626065737418</v>
      </c>
    </row>
    <row r="25" spans="1:26" ht="18.75" customHeight="1">
      <c r="A25" s="137" t="s">
        <v>457</v>
      </c>
      <c r="B25" s="344" t="s">
        <v>458</v>
      </c>
      <c r="C25" s="135">
        <v>97.25</v>
      </c>
      <c r="D25" s="131">
        <v>183.583</v>
      </c>
      <c r="E25" s="132">
        <v>1.076</v>
      </c>
      <c r="F25" s="131">
        <v>2.39</v>
      </c>
      <c r="G25" s="130">
        <f>SUM(C25:F25)</f>
        <v>284.299</v>
      </c>
      <c r="H25" s="134">
        <f>G25/$G$9</f>
        <v>0.008461479211057592</v>
      </c>
      <c r="I25" s="133">
        <v>66.786</v>
      </c>
      <c r="J25" s="131">
        <v>109.468</v>
      </c>
      <c r="K25" s="132">
        <v>6.894999999999999</v>
      </c>
      <c r="L25" s="131">
        <v>12.133</v>
      </c>
      <c r="M25" s="130">
        <f>SUM(I25:L25)</f>
        <v>195.28200000000004</v>
      </c>
      <c r="N25" s="136">
        <f>IF(ISERROR(G25/M25-1),"         /0",(G25/M25-1))</f>
        <v>0.4558382236970122</v>
      </c>
      <c r="O25" s="135">
        <v>866.3850000000001</v>
      </c>
      <c r="P25" s="131">
        <v>1399.523</v>
      </c>
      <c r="Q25" s="132">
        <v>21.483999999999998</v>
      </c>
      <c r="R25" s="131">
        <v>28.69599999999999</v>
      </c>
      <c r="S25" s="130">
        <f>SUM(O25:R25)</f>
        <v>2316.0879999999997</v>
      </c>
      <c r="T25" s="134">
        <f>S25/$S$9</f>
        <v>0.008980256791713328</v>
      </c>
      <c r="U25" s="133">
        <v>710.2510000000002</v>
      </c>
      <c r="V25" s="131">
        <v>1204.779</v>
      </c>
      <c r="W25" s="132">
        <v>33.337</v>
      </c>
      <c r="X25" s="131">
        <v>48.106</v>
      </c>
      <c r="Y25" s="130">
        <f>SUM(U25:X25)</f>
        <v>1996.4730000000002</v>
      </c>
      <c r="Z25" s="129">
        <f>IF(ISERROR(S25/Y25-1),"         /0",IF(S25/Y25&gt;5,"  *  ",(S25/Y25-1)))</f>
        <v>0.1600898183947388</v>
      </c>
    </row>
    <row r="26" spans="1:26" ht="18.75" customHeight="1">
      <c r="A26" s="137" t="s">
        <v>401</v>
      </c>
      <c r="B26" s="344" t="s">
        <v>402</v>
      </c>
      <c r="C26" s="135">
        <v>46.173</v>
      </c>
      <c r="D26" s="131">
        <v>171.277</v>
      </c>
      <c r="E26" s="132">
        <v>0.9</v>
      </c>
      <c r="F26" s="131">
        <v>4.165</v>
      </c>
      <c r="G26" s="130">
        <f>SUM(C26:F26)</f>
        <v>222.515</v>
      </c>
      <c r="H26" s="134">
        <f>G26/$G$9</f>
        <v>0.006622626342859032</v>
      </c>
      <c r="I26" s="133">
        <v>43.729</v>
      </c>
      <c r="J26" s="131">
        <v>115.80999999999999</v>
      </c>
      <c r="K26" s="132">
        <v>1.3419999999999999</v>
      </c>
      <c r="L26" s="131">
        <v>9.466000000000001</v>
      </c>
      <c r="M26" s="130">
        <f>SUM(I26:L26)</f>
        <v>170.347</v>
      </c>
      <c r="N26" s="136">
        <f>IF(ISERROR(G26/M26-1),"         /0",(G26/M26-1))</f>
        <v>0.30624548715269406</v>
      </c>
      <c r="O26" s="135">
        <v>370.36800000000005</v>
      </c>
      <c r="P26" s="131">
        <v>1172.7450000000001</v>
      </c>
      <c r="Q26" s="132">
        <v>18.676999999999996</v>
      </c>
      <c r="R26" s="131">
        <v>30.907999999999994</v>
      </c>
      <c r="S26" s="130">
        <f>SUM(O26:R26)</f>
        <v>1592.698</v>
      </c>
      <c r="T26" s="134">
        <f>S26/$S$9</f>
        <v>0.006175429012908074</v>
      </c>
      <c r="U26" s="133">
        <v>392.59599999999995</v>
      </c>
      <c r="V26" s="131">
        <v>957.7390000000001</v>
      </c>
      <c r="W26" s="132">
        <v>52.951000000000015</v>
      </c>
      <c r="X26" s="131">
        <v>63.92400000000001</v>
      </c>
      <c r="Y26" s="130">
        <f>SUM(U26:X26)</f>
        <v>1467.21</v>
      </c>
      <c r="Z26" s="129">
        <f>IF(ISERROR(S26/Y26-1),"         /0",IF(S26/Y26&gt;5,"  *  ",(S26/Y26-1)))</f>
        <v>0.08552831564670371</v>
      </c>
    </row>
    <row r="27" spans="1:26" ht="18.75" customHeight="1">
      <c r="A27" s="137" t="s">
        <v>452</v>
      </c>
      <c r="B27" s="344" t="s">
        <v>453</v>
      </c>
      <c r="C27" s="135">
        <v>99.96300000000001</v>
      </c>
      <c r="D27" s="131">
        <v>97.88299999999998</v>
      </c>
      <c r="E27" s="132">
        <v>7.779999999999999</v>
      </c>
      <c r="F27" s="131">
        <v>10.414</v>
      </c>
      <c r="G27" s="130">
        <f t="shared" si="15"/>
        <v>216.04</v>
      </c>
      <c r="H27" s="134">
        <f t="shared" si="1"/>
        <v>0.006429913467007911</v>
      </c>
      <c r="I27" s="133">
        <v>88.11500000000001</v>
      </c>
      <c r="J27" s="131">
        <v>90.71999999999997</v>
      </c>
      <c r="K27" s="132">
        <v>4.36</v>
      </c>
      <c r="L27" s="131">
        <v>1.8</v>
      </c>
      <c r="M27" s="130">
        <f t="shared" si="16"/>
        <v>184.995</v>
      </c>
      <c r="N27" s="136">
        <f t="shared" si="17"/>
        <v>0.16781534636071238</v>
      </c>
      <c r="O27" s="135">
        <v>560.4309999999999</v>
      </c>
      <c r="P27" s="131">
        <v>621.371</v>
      </c>
      <c r="Q27" s="132">
        <v>46.689</v>
      </c>
      <c r="R27" s="131">
        <v>58.722</v>
      </c>
      <c r="S27" s="130">
        <f t="shared" si="18"/>
        <v>1287.213</v>
      </c>
      <c r="T27" s="134">
        <f t="shared" si="5"/>
        <v>0.004990960311366273</v>
      </c>
      <c r="U27" s="133">
        <v>645.426</v>
      </c>
      <c r="V27" s="131">
        <v>657.2000000000002</v>
      </c>
      <c r="W27" s="132">
        <v>33.57199999999999</v>
      </c>
      <c r="X27" s="131">
        <v>57.688</v>
      </c>
      <c r="Y27" s="130">
        <f t="shared" si="19"/>
        <v>1393.8860000000002</v>
      </c>
      <c r="Z27" s="129">
        <f t="shared" si="20"/>
        <v>-0.07652921401032808</v>
      </c>
    </row>
    <row r="28" spans="1:26" ht="18.75" customHeight="1">
      <c r="A28" s="137" t="s">
        <v>412</v>
      </c>
      <c r="B28" s="344" t="s">
        <v>413</v>
      </c>
      <c r="C28" s="135">
        <v>46.262</v>
      </c>
      <c r="D28" s="131">
        <v>156.25199999999998</v>
      </c>
      <c r="E28" s="132">
        <v>0.33</v>
      </c>
      <c r="F28" s="131">
        <v>0.12000000000000001</v>
      </c>
      <c r="G28" s="130">
        <f t="shared" si="15"/>
        <v>202.964</v>
      </c>
      <c r="H28" s="134">
        <f t="shared" si="1"/>
        <v>0.006040737626910728</v>
      </c>
      <c r="I28" s="133">
        <v>61.753</v>
      </c>
      <c r="J28" s="131">
        <v>121.15700000000001</v>
      </c>
      <c r="K28" s="132">
        <v>0.3</v>
      </c>
      <c r="L28" s="131">
        <v>0.1</v>
      </c>
      <c r="M28" s="130">
        <f t="shared" si="16"/>
        <v>183.31000000000003</v>
      </c>
      <c r="N28" s="136" t="s">
        <v>47</v>
      </c>
      <c r="O28" s="135">
        <v>489.5669999999999</v>
      </c>
      <c r="P28" s="131">
        <v>1142.2620000000002</v>
      </c>
      <c r="Q28" s="132">
        <v>4.079</v>
      </c>
      <c r="R28" s="131">
        <v>7.472</v>
      </c>
      <c r="S28" s="130">
        <f t="shared" si="18"/>
        <v>1643.38</v>
      </c>
      <c r="T28" s="134">
        <f t="shared" si="5"/>
        <v>0.006371940274448057</v>
      </c>
      <c r="U28" s="133">
        <v>514.421</v>
      </c>
      <c r="V28" s="131">
        <v>830.2349999999998</v>
      </c>
      <c r="W28" s="132">
        <v>7.379</v>
      </c>
      <c r="X28" s="131">
        <v>5.057999999999998</v>
      </c>
      <c r="Y28" s="130">
        <f t="shared" si="19"/>
        <v>1357.0929999999998</v>
      </c>
      <c r="Z28" s="129">
        <f t="shared" si="20"/>
        <v>0.2109560656491487</v>
      </c>
    </row>
    <row r="29" spans="1:26" ht="18.75" customHeight="1">
      <c r="A29" s="137" t="s">
        <v>397</v>
      </c>
      <c r="B29" s="344" t="s">
        <v>398</v>
      </c>
      <c r="C29" s="135">
        <v>58.46600000000001</v>
      </c>
      <c r="D29" s="131">
        <v>22.619000000000003</v>
      </c>
      <c r="E29" s="132">
        <v>71.76500000000003</v>
      </c>
      <c r="F29" s="131">
        <v>40.86299999999999</v>
      </c>
      <c r="G29" s="130">
        <f t="shared" si="15"/>
        <v>193.71300000000002</v>
      </c>
      <c r="H29" s="134">
        <f t="shared" si="1"/>
        <v>0.0057654037559456755</v>
      </c>
      <c r="I29" s="133">
        <v>84.119</v>
      </c>
      <c r="J29" s="131">
        <v>31.392000000000003</v>
      </c>
      <c r="K29" s="132">
        <v>38.713</v>
      </c>
      <c r="L29" s="131">
        <v>36.48399999999998</v>
      </c>
      <c r="M29" s="130">
        <f t="shared" si="16"/>
        <v>190.70799999999997</v>
      </c>
      <c r="N29" s="136">
        <f t="shared" si="17"/>
        <v>0.015757073641378794</v>
      </c>
      <c r="O29" s="135">
        <v>486.5239999999997</v>
      </c>
      <c r="P29" s="131">
        <v>209.42099999999982</v>
      </c>
      <c r="Q29" s="132">
        <v>466.46500000000054</v>
      </c>
      <c r="R29" s="131">
        <v>345.8620000000001</v>
      </c>
      <c r="S29" s="130">
        <f t="shared" si="18"/>
        <v>1508.2720000000002</v>
      </c>
      <c r="T29" s="134">
        <f t="shared" si="5"/>
        <v>0.00584808084656155</v>
      </c>
      <c r="U29" s="133">
        <v>802.6419999999998</v>
      </c>
      <c r="V29" s="131">
        <v>315.05400000000014</v>
      </c>
      <c r="W29" s="132">
        <v>621.9319999999985</v>
      </c>
      <c r="X29" s="131">
        <v>314.8409999999999</v>
      </c>
      <c r="Y29" s="130">
        <f t="shared" si="19"/>
        <v>2054.4689999999982</v>
      </c>
      <c r="Z29" s="129">
        <f t="shared" si="20"/>
        <v>-0.2658579905561965</v>
      </c>
    </row>
    <row r="30" spans="1:26" ht="18.75" customHeight="1">
      <c r="A30" s="137" t="s">
        <v>408</v>
      </c>
      <c r="B30" s="344" t="s">
        <v>409</v>
      </c>
      <c r="C30" s="135">
        <v>32.772999999999996</v>
      </c>
      <c r="D30" s="131">
        <v>118.75500000000001</v>
      </c>
      <c r="E30" s="132">
        <v>0.126</v>
      </c>
      <c r="F30" s="131">
        <v>0.036</v>
      </c>
      <c r="G30" s="130">
        <f t="shared" si="15"/>
        <v>151.69000000000003</v>
      </c>
      <c r="H30" s="134">
        <f t="shared" si="1"/>
        <v>0.004514689751020322</v>
      </c>
      <c r="I30" s="133">
        <v>27.556</v>
      </c>
      <c r="J30" s="131">
        <v>61.114</v>
      </c>
      <c r="K30" s="132">
        <v>0.849</v>
      </c>
      <c r="L30" s="131">
        <v>1.53</v>
      </c>
      <c r="M30" s="130">
        <f t="shared" si="16"/>
        <v>91.049</v>
      </c>
      <c r="N30" s="136">
        <f t="shared" si="17"/>
        <v>0.6660259860075346</v>
      </c>
      <c r="O30" s="135">
        <v>280.626</v>
      </c>
      <c r="P30" s="131">
        <v>826.0940000000002</v>
      </c>
      <c r="Q30" s="132">
        <v>5.053999999999999</v>
      </c>
      <c r="R30" s="131">
        <v>3.7869999999999995</v>
      </c>
      <c r="S30" s="130">
        <f t="shared" si="18"/>
        <v>1115.5610000000004</v>
      </c>
      <c r="T30" s="134">
        <f t="shared" si="5"/>
        <v>0.004325407431332711</v>
      </c>
      <c r="U30" s="133">
        <v>285.954</v>
      </c>
      <c r="V30" s="131">
        <v>546.7119999999998</v>
      </c>
      <c r="W30" s="132">
        <v>14.838000000000003</v>
      </c>
      <c r="X30" s="131">
        <v>31.045000000000005</v>
      </c>
      <c r="Y30" s="130">
        <f t="shared" si="19"/>
        <v>878.5489999999996</v>
      </c>
      <c r="Z30" s="129">
        <f t="shared" si="20"/>
        <v>0.26977664307853155</v>
      </c>
    </row>
    <row r="31" spans="1:26" ht="18.75" customHeight="1">
      <c r="A31" s="137" t="s">
        <v>471</v>
      </c>
      <c r="B31" s="344" t="s">
        <v>472</v>
      </c>
      <c r="C31" s="135">
        <v>48.870000000000005</v>
      </c>
      <c r="D31" s="131">
        <v>50.16</v>
      </c>
      <c r="E31" s="132">
        <v>28.226000000000003</v>
      </c>
      <c r="F31" s="131">
        <v>21.795</v>
      </c>
      <c r="G31" s="130">
        <f t="shared" si="15"/>
        <v>149.051</v>
      </c>
      <c r="H31" s="134">
        <f t="shared" si="1"/>
        <v>0.004436146232970728</v>
      </c>
      <c r="I31" s="133">
        <v>5.659000000000001</v>
      </c>
      <c r="J31" s="131">
        <v>11.16</v>
      </c>
      <c r="K31" s="132">
        <v>19.732</v>
      </c>
      <c r="L31" s="131">
        <v>23.313</v>
      </c>
      <c r="M31" s="130">
        <f t="shared" si="16"/>
        <v>59.864000000000004</v>
      </c>
      <c r="N31" s="136">
        <f t="shared" si="17"/>
        <v>1.4898269410664167</v>
      </c>
      <c r="O31" s="135">
        <v>220.4</v>
      </c>
      <c r="P31" s="131">
        <v>336.81000000000006</v>
      </c>
      <c r="Q31" s="132">
        <v>325.23</v>
      </c>
      <c r="R31" s="131">
        <v>283.66800000000006</v>
      </c>
      <c r="S31" s="130">
        <f t="shared" si="18"/>
        <v>1166.1080000000002</v>
      </c>
      <c r="T31" s="134">
        <f t="shared" si="5"/>
        <v>0.0045213952521973464</v>
      </c>
      <c r="U31" s="133">
        <v>174.033</v>
      </c>
      <c r="V31" s="131">
        <v>220.28500000000003</v>
      </c>
      <c r="W31" s="132">
        <v>115.60199999999999</v>
      </c>
      <c r="X31" s="131">
        <v>141.925</v>
      </c>
      <c r="Y31" s="130">
        <f t="shared" si="19"/>
        <v>651.845</v>
      </c>
      <c r="Z31" s="129">
        <f t="shared" si="20"/>
        <v>0.7889344859590857</v>
      </c>
    </row>
    <row r="32" spans="1:26" ht="18.75" customHeight="1">
      <c r="A32" s="137" t="s">
        <v>426</v>
      </c>
      <c r="B32" s="344" t="s">
        <v>427</v>
      </c>
      <c r="C32" s="135">
        <v>62.23</v>
      </c>
      <c r="D32" s="131">
        <v>36.205</v>
      </c>
      <c r="E32" s="132">
        <v>28.009</v>
      </c>
      <c r="F32" s="131">
        <v>2.9050000000000002</v>
      </c>
      <c r="G32" s="130">
        <f t="shared" si="15"/>
        <v>129.349</v>
      </c>
      <c r="H32" s="134">
        <f t="shared" si="1"/>
        <v>0.003849763363469757</v>
      </c>
      <c r="I32" s="133">
        <v>59.827</v>
      </c>
      <c r="J32" s="131">
        <v>60.091</v>
      </c>
      <c r="K32" s="132">
        <v>2.716</v>
      </c>
      <c r="L32" s="131">
        <v>3.151</v>
      </c>
      <c r="M32" s="130">
        <f t="shared" si="16"/>
        <v>125.785</v>
      </c>
      <c r="N32" s="136">
        <f t="shared" si="17"/>
        <v>0.028334062090074275</v>
      </c>
      <c r="O32" s="135">
        <v>437.186</v>
      </c>
      <c r="P32" s="131">
        <v>556.2520000000001</v>
      </c>
      <c r="Q32" s="132">
        <v>108.31299999999999</v>
      </c>
      <c r="R32" s="131">
        <v>27.693000000000005</v>
      </c>
      <c r="S32" s="130">
        <f t="shared" si="18"/>
        <v>1129.4440000000002</v>
      </c>
      <c r="T32" s="134">
        <f t="shared" si="5"/>
        <v>0.004379236519449982</v>
      </c>
      <c r="U32" s="133">
        <v>471.5810000000001</v>
      </c>
      <c r="V32" s="131">
        <v>674.783</v>
      </c>
      <c r="W32" s="132">
        <v>14.012000000000002</v>
      </c>
      <c r="X32" s="131">
        <v>21.001000000000005</v>
      </c>
      <c r="Y32" s="130">
        <f t="shared" si="19"/>
        <v>1181.377</v>
      </c>
      <c r="Z32" s="129">
        <f t="shared" si="20"/>
        <v>-0.04395971819326072</v>
      </c>
    </row>
    <row r="33" spans="1:26" ht="18.75" customHeight="1">
      <c r="A33" s="137" t="s">
        <v>452</v>
      </c>
      <c r="B33" s="344" t="s">
        <v>469</v>
      </c>
      <c r="C33" s="135">
        <v>27.63</v>
      </c>
      <c r="D33" s="131">
        <v>20.97</v>
      </c>
      <c r="E33" s="132">
        <v>38.882</v>
      </c>
      <c r="F33" s="131">
        <v>32.697</v>
      </c>
      <c r="G33" s="130">
        <f t="shared" si="15"/>
        <v>120.179</v>
      </c>
      <c r="H33" s="134">
        <f t="shared" si="1"/>
        <v>0.003576840263615737</v>
      </c>
      <c r="I33" s="133">
        <v>14.455</v>
      </c>
      <c r="J33" s="131">
        <v>21.897</v>
      </c>
      <c r="K33" s="132">
        <v>6.2250000000000005</v>
      </c>
      <c r="L33" s="131">
        <v>9.187000000000001</v>
      </c>
      <c r="M33" s="130">
        <f t="shared" si="16"/>
        <v>51.763999999999996</v>
      </c>
      <c r="N33" s="136">
        <f t="shared" si="17"/>
        <v>1.3216714318831624</v>
      </c>
      <c r="O33" s="135">
        <v>333.75999999999993</v>
      </c>
      <c r="P33" s="131">
        <v>116.66000000000003</v>
      </c>
      <c r="Q33" s="132">
        <v>291.87499999999994</v>
      </c>
      <c r="R33" s="131">
        <v>293.511</v>
      </c>
      <c r="S33" s="130">
        <f t="shared" si="18"/>
        <v>1035.8059999999998</v>
      </c>
      <c r="T33" s="134">
        <f t="shared" si="5"/>
        <v>0.004016170312353164</v>
      </c>
      <c r="U33" s="133">
        <v>256.759</v>
      </c>
      <c r="V33" s="131">
        <v>203.97699999999998</v>
      </c>
      <c r="W33" s="132">
        <v>45.942</v>
      </c>
      <c r="X33" s="131">
        <v>62.195999999999984</v>
      </c>
      <c r="Y33" s="130">
        <f t="shared" si="19"/>
        <v>568.874</v>
      </c>
      <c r="Z33" s="129">
        <f t="shared" si="20"/>
        <v>0.8208003881351578</v>
      </c>
    </row>
    <row r="34" spans="1:26" ht="18.75" customHeight="1">
      <c r="A34" s="137" t="s">
        <v>473</v>
      </c>
      <c r="B34" s="344" t="s">
        <v>473</v>
      </c>
      <c r="C34" s="135">
        <v>37.29</v>
      </c>
      <c r="D34" s="131">
        <v>54.34</v>
      </c>
      <c r="E34" s="132">
        <v>0.265</v>
      </c>
      <c r="F34" s="131">
        <v>0.175</v>
      </c>
      <c r="G34" s="130">
        <f t="shared" si="15"/>
        <v>92.07</v>
      </c>
      <c r="H34" s="134">
        <f t="shared" si="1"/>
        <v>0.0027402431628745527</v>
      </c>
      <c r="I34" s="133">
        <v>24.702</v>
      </c>
      <c r="J34" s="131">
        <v>52.85300000000001</v>
      </c>
      <c r="K34" s="132">
        <v>1.965</v>
      </c>
      <c r="L34" s="131">
        <v>1.915</v>
      </c>
      <c r="M34" s="130">
        <f t="shared" si="16"/>
        <v>81.43500000000002</v>
      </c>
      <c r="N34" s="136">
        <f t="shared" si="17"/>
        <v>0.13059495303002366</v>
      </c>
      <c r="O34" s="135">
        <v>281.59999999999997</v>
      </c>
      <c r="P34" s="131">
        <v>446.61299999999994</v>
      </c>
      <c r="Q34" s="132">
        <v>9.666</v>
      </c>
      <c r="R34" s="131">
        <v>33.940000000000005</v>
      </c>
      <c r="S34" s="130">
        <f t="shared" si="18"/>
        <v>771.8190000000001</v>
      </c>
      <c r="T34" s="134">
        <f t="shared" si="5"/>
        <v>0.002992603397074459</v>
      </c>
      <c r="U34" s="133">
        <v>190.36499999999995</v>
      </c>
      <c r="V34" s="131">
        <v>439.13000000000017</v>
      </c>
      <c r="W34" s="132">
        <v>23.338999999999995</v>
      </c>
      <c r="X34" s="131">
        <v>49.156000000000006</v>
      </c>
      <c r="Y34" s="130">
        <f t="shared" si="19"/>
        <v>701.99</v>
      </c>
      <c r="Z34" s="129">
        <f t="shared" si="20"/>
        <v>0.09947292696477161</v>
      </c>
    </row>
    <row r="35" spans="1:26" ht="18.75" customHeight="1">
      <c r="A35" s="137" t="s">
        <v>404</v>
      </c>
      <c r="B35" s="344" t="s">
        <v>405</v>
      </c>
      <c r="C35" s="135">
        <v>42.732</v>
      </c>
      <c r="D35" s="131">
        <v>45.813</v>
      </c>
      <c r="E35" s="132">
        <v>0.163</v>
      </c>
      <c r="F35" s="131">
        <v>0.01</v>
      </c>
      <c r="G35" s="130">
        <f t="shared" si="15"/>
        <v>88.718</v>
      </c>
      <c r="H35" s="134">
        <f t="shared" si="1"/>
        <v>0.002640478906526606</v>
      </c>
      <c r="I35" s="133">
        <v>9.51</v>
      </c>
      <c r="J35" s="131">
        <v>23.389999999999997</v>
      </c>
      <c r="K35" s="132">
        <v>0.7</v>
      </c>
      <c r="L35" s="131">
        <v>5.7</v>
      </c>
      <c r="M35" s="130">
        <f t="shared" si="16"/>
        <v>39.300000000000004</v>
      </c>
      <c r="N35" s="136" t="s">
        <v>47</v>
      </c>
      <c r="O35" s="135">
        <v>236.08499999999998</v>
      </c>
      <c r="P35" s="131">
        <v>268.10299999999995</v>
      </c>
      <c r="Q35" s="132">
        <v>6.504</v>
      </c>
      <c r="R35" s="131">
        <v>30.892</v>
      </c>
      <c r="S35" s="130">
        <f t="shared" si="18"/>
        <v>541.584</v>
      </c>
      <c r="T35" s="134">
        <f t="shared" si="5"/>
        <v>0.0020999044053089827</v>
      </c>
      <c r="U35" s="133">
        <v>111.43700000000001</v>
      </c>
      <c r="V35" s="131">
        <v>221.26900000000003</v>
      </c>
      <c r="W35" s="132">
        <v>8.620000000000001</v>
      </c>
      <c r="X35" s="131">
        <v>32.55</v>
      </c>
      <c r="Y35" s="130">
        <f t="shared" si="19"/>
        <v>373.87600000000003</v>
      </c>
      <c r="Z35" s="129">
        <f t="shared" si="20"/>
        <v>0.44856583466175914</v>
      </c>
    </row>
    <row r="36" spans="1:26" ht="18.75" customHeight="1">
      <c r="A36" s="137" t="s">
        <v>474</v>
      </c>
      <c r="B36" s="344" t="s">
        <v>474</v>
      </c>
      <c r="C36" s="135">
        <v>0</v>
      </c>
      <c r="D36" s="131">
        <v>84.27</v>
      </c>
      <c r="E36" s="132">
        <v>0</v>
      </c>
      <c r="F36" s="131">
        <v>0</v>
      </c>
      <c r="G36" s="130">
        <f t="shared" si="15"/>
        <v>84.27</v>
      </c>
      <c r="H36" s="134">
        <f t="shared" si="1"/>
        <v>0.002508094833663936</v>
      </c>
      <c r="I36" s="133">
        <v>0</v>
      </c>
      <c r="J36" s="131">
        <v>138.56</v>
      </c>
      <c r="K36" s="132"/>
      <c r="L36" s="131"/>
      <c r="M36" s="130">
        <f t="shared" si="16"/>
        <v>138.56</v>
      </c>
      <c r="N36" s="136">
        <f t="shared" si="17"/>
        <v>-0.3918158198614319</v>
      </c>
      <c r="O36" s="135">
        <v>0.4</v>
      </c>
      <c r="P36" s="131">
        <v>639.5</v>
      </c>
      <c r="Q36" s="132">
        <v>1.544</v>
      </c>
      <c r="R36" s="131">
        <v>1.544</v>
      </c>
      <c r="S36" s="130">
        <f t="shared" si="18"/>
        <v>642.9879999999999</v>
      </c>
      <c r="T36" s="134">
        <f t="shared" si="5"/>
        <v>0.0024930820219223834</v>
      </c>
      <c r="U36" s="133">
        <v>35.439</v>
      </c>
      <c r="V36" s="131">
        <v>616.2729999999999</v>
      </c>
      <c r="W36" s="132">
        <v>0.47600000000000003</v>
      </c>
      <c r="X36" s="131">
        <v>0.8</v>
      </c>
      <c r="Y36" s="130">
        <f t="shared" si="19"/>
        <v>652.9879999999998</v>
      </c>
      <c r="Z36" s="129">
        <f t="shared" si="20"/>
        <v>-0.015314217106592865</v>
      </c>
    </row>
    <row r="37" spans="1:26" ht="18.75" customHeight="1">
      <c r="A37" s="137" t="s">
        <v>446</v>
      </c>
      <c r="B37" s="344" t="s">
        <v>447</v>
      </c>
      <c r="C37" s="135">
        <v>0</v>
      </c>
      <c r="D37" s="131">
        <v>0.311</v>
      </c>
      <c r="E37" s="132">
        <v>32.932</v>
      </c>
      <c r="F37" s="131">
        <v>49.04899999999999</v>
      </c>
      <c r="G37" s="130">
        <f>SUM(C37:F37)</f>
        <v>82.292</v>
      </c>
      <c r="H37" s="134">
        <f>G37/$G$9</f>
        <v>0.002449224398384628</v>
      </c>
      <c r="I37" s="133">
        <v>3.3</v>
      </c>
      <c r="J37" s="131">
        <v>3.343</v>
      </c>
      <c r="K37" s="132">
        <v>31.147</v>
      </c>
      <c r="L37" s="131">
        <v>37.32300000000001</v>
      </c>
      <c r="M37" s="130">
        <f>SUM(I37:L37)</f>
        <v>75.113</v>
      </c>
      <c r="N37" s="136">
        <f>IF(ISERROR(G37/M37-1),"         /0",(G37/M37-1))</f>
        <v>0.09557599882843193</v>
      </c>
      <c r="O37" s="135">
        <v>3.3749999999999996</v>
      </c>
      <c r="P37" s="131">
        <v>7.577</v>
      </c>
      <c r="Q37" s="132">
        <v>286.404</v>
      </c>
      <c r="R37" s="131">
        <v>372.82900000000006</v>
      </c>
      <c r="S37" s="130">
        <f>SUM(O37:R37)</f>
        <v>670.1850000000001</v>
      </c>
      <c r="T37" s="134">
        <f>S37/$S$9</f>
        <v>0.002598533992643802</v>
      </c>
      <c r="U37" s="133">
        <v>27.366</v>
      </c>
      <c r="V37" s="131">
        <v>60.467</v>
      </c>
      <c r="W37" s="132">
        <v>295.43300000000005</v>
      </c>
      <c r="X37" s="131">
        <v>256.795</v>
      </c>
      <c r="Y37" s="130">
        <f>SUM(U37:X37)</f>
        <v>640.0610000000001</v>
      </c>
      <c r="Z37" s="129">
        <f>IF(ISERROR(S37/Y37-1),"         /0",IF(S37/Y37&gt;5,"  *  ",(S37/Y37-1)))</f>
        <v>0.04706426418731957</v>
      </c>
    </row>
    <row r="38" spans="1:26" ht="18.75" customHeight="1">
      <c r="A38" s="137" t="s">
        <v>434</v>
      </c>
      <c r="B38" s="344" t="s">
        <v>435</v>
      </c>
      <c r="C38" s="135">
        <v>74.98800000000001</v>
      </c>
      <c r="D38" s="131">
        <v>4.243</v>
      </c>
      <c r="E38" s="132">
        <v>0</v>
      </c>
      <c r="F38" s="131">
        <v>0.1</v>
      </c>
      <c r="G38" s="130">
        <f t="shared" si="15"/>
        <v>79.331</v>
      </c>
      <c r="H38" s="134">
        <f t="shared" si="1"/>
        <v>0.002361097321103521</v>
      </c>
      <c r="I38" s="133">
        <v>133.692</v>
      </c>
      <c r="J38" s="131">
        <v>2.631</v>
      </c>
      <c r="K38" s="132">
        <v>0.45999999999999996</v>
      </c>
      <c r="L38" s="131">
        <v>0.42000000000000004</v>
      </c>
      <c r="M38" s="130">
        <f t="shared" si="16"/>
        <v>137.203</v>
      </c>
      <c r="N38" s="136" t="s">
        <v>47</v>
      </c>
      <c r="O38" s="135">
        <v>653.0429999999999</v>
      </c>
      <c r="P38" s="131">
        <v>84.62500000000001</v>
      </c>
      <c r="Q38" s="132">
        <v>1.93</v>
      </c>
      <c r="R38" s="131">
        <v>1.7930000000000001</v>
      </c>
      <c r="S38" s="130">
        <f t="shared" si="18"/>
        <v>741.3909999999998</v>
      </c>
      <c r="T38" s="134">
        <f t="shared" si="5"/>
        <v>0.0028746237461897543</v>
      </c>
      <c r="U38" s="133">
        <v>590.3269999999999</v>
      </c>
      <c r="V38" s="131">
        <v>117.402</v>
      </c>
      <c r="W38" s="132">
        <v>13.89</v>
      </c>
      <c r="X38" s="131">
        <v>10.156</v>
      </c>
      <c r="Y38" s="130">
        <f t="shared" si="19"/>
        <v>731.7749999999999</v>
      </c>
      <c r="Z38" s="129">
        <f t="shared" si="20"/>
        <v>0.013140651156434702</v>
      </c>
    </row>
    <row r="39" spans="1:26" ht="18.75" customHeight="1">
      <c r="A39" s="137" t="s">
        <v>430</v>
      </c>
      <c r="B39" s="344" t="s">
        <v>431</v>
      </c>
      <c r="C39" s="135">
        <v>29.57</v>
      </c>
      <c r="D39" s="131">
        <v>45.399</v>
      </c>
      <c r="E39" s="132">
        <v>0.598</v>
      </c>
      <c r="F39" s="131">
        <v>2.515</v>
      </c>
      <c r="G39" s="130">
        <f t="shared" si="15"/>
        <v>78.082</v>
      </c>
      <c r="H39" s="134">
        <f t="shared" si="1"/>
        <v>0.0023239238258235127</v>
      </c>
      <c r="I39" s="133">
        <v>19.815</v>
      </c>
      <c r="J39" s="131">
        <v>24.041</v>
      </c>
      <c r="K39" s="132">
        <v>0.1</v>
      </c>
      <c r="L39" s="131">
        <v>0.075</v>
      </c>
      <c r="M39" s="130">
        <f t="shared" si="16"/>
        <v>44.031000000000006</v>
      </c>
      <c r="N39" s="136">
        <f t="shared" si="17"/>
        <v>0.7733415093911105</v>
      </c>
      <c r="O39" s="135">
        <v>253.541</v>
      </c>
      <c r="P39" s="131">
        <v>274.965</v>
      </c>
      <c r="Q39" s="132">
        <v>5.914999999999998</v>
      </c>
      <c r="R39" s="131">
        <v>12.374</v>
      </c>
      <c r="S39" s="130">
        <f t="shared" si="18"/>
        <v>546.795</v>
      </c>
      <c r="T39" s="134">
        <f t="shared" si="5"/>
        <v>0.0021201092153773473</v>
      </c>
      <c r="U39" s="133">
        <v>212.093</v>
      </c>
      <c r="V39" s="131">
        <v>244.695</v>
      </c>
      <c r="W39" s="132">
        <v>7.407999999999998</v>
      </c>
      <c r="X39" s="131">
        <v>19.118999999999996</v>
      </c>
      <c r="Y39" s="130">
        <f t="shared" si="19"/>
        <v>483.315</v>
      </c>
      <c r="Z39" s="129">
        <f t="shared" si="20"/>
        <v>0.13134291300704493</v>
      </c>
    </row>
    <row r="40" spans="1:26" ht="18.75" customHeight="1">
      <c r="A40" s="137" t="s">
        <v>475</v>
      </c>
      <c r="B40" s="344" t="s">
        <v>475</v>
      </c>
      <c r="C40" s="135">
        <v>26.560000000000002</v>
      </c>
      <c r="D40" s="131">
        <v>42.31</v>
      </c>
      <c r="E40" s="132">
        <v>0.19</v>
      </c>
      <c r="F40" s="131">
        <v>1.413</v>
      </c>
      <c r="G40" s="130">
        <f t="shared" si="15"/>
        <v>70.473</v>
      </c>
      <c r="H40" s="134">
        <f t="shared" si="1"/>
        <v>0.0020974601544179253</v>
      </c>
      <c r="I40" s="133">
        <v>30.535</v>
      </c>
      <c r="J40" s="131">
        <v>43.696</v>
      </c>
      <c r="K40" s="132">
        <v>0.07</v>
      </c>
      <c r="L40" s="131">
        <v>0.26</v>
      </c>
      <c r="M40" s="130">
        <f t="shared" si="16"/>
        <v>74.56099999999999</v>
      </c>
      <c r="N40" s="136">
        <f t="shared" si="17"/>
        <v>-0.054827590831667994</v>
      </c>
      <c r="O40" s="135">
        <v>283.01</v>
      </c>
      <c r="P40" s="131">
        <v>373.95</v>
      </c>
      <c r="Q40" s="132">
        <v>1.9550000000000003</v>
      </c>
      <c r="R40" s="131">
        <v>6.028000000000001</v>
      </c>
      <c r="S40" s="130">
        <f t="shared" si="18"/>
        <v>664.9430000000001</v>
      </c>
      <c r="T40" s="134">
        <f t="shared" si="5"/>
        <v>0.0025782089850870248</v>
      </c>
      <c r="U40" s="133">
        <v>244.91199999999992</v>
      </c>
      <c r="V40" s="131">
        <v>327.5940000000001</v>
      </c>
      <c r="W40" s="132">
        <v>2.629</v>
      </c>
      <c r="X40" s="131">
        <v>5.685999999999999</v>
      </c>
      <c r="Y40" s="130">
        <f t="shared" si="19"/>
        <v>580.8210000000001</v>
      </c>
      <c r="Z40" s="129">
        <f t="shared" si="20"/>
        <v>0.14483291754258176</v>
      </c>
    </row>
    <row r="41" spans="1:26" ht="18.75" customHeight="1">
      <c r="A41" s="137" t="s">
        <v>476</v>
      </c>
      <c r="B41" s="344" t="s">
        <v>477</v>
      </c>
      <c r="C41" s="135">
        <v>12.37</v>
      </c>
      <c r="D41" s="131">
        <v>57.77</v>
      </c>
      <c r="E41" s="132">
        <v>0</v>
      </c>
      <c r="F41" s="131">
        <v>0</v>
      </c>
      <c r="G41" s="130">
        <f t="shared" si="15"/>
        <v>70.14</v>
      </c>
      <c r="H41" s="134">
        <f t="shared" si="1"/>
        <v>0.0020875492065170103</v>
      </c>
      <c r="I41" s="133">
        <v>19.98</v>
      </c>
      <c r="J41" s="131">
        <v>68.88</v>
      </c>
      <c r="K41" s="132">
        <v>2.456</v>
      </c>
      <c r="L41" s="131">
        <v>10.229999999999999</v>
      </c>
      <c r="M41" s="130">
        <f t="shared" si="16"/>
        <v>101.546</v>
      </c>
      <c r="N41" s="136">
        <f t="shared" si="17"/>
        <v>-0.30927855356193257</v>
      </c>
      <c r="O41" s="135">
        <v>91.408</v>
      </c>
      <c r="P41" s="131">
        <v>507.9579999999999</v>
      </c>
      <c r="Q41" s="132">
        <v>0.8240000000000001</v>
      </c>
      <c r="R41" s="131">
        <v>0.9710000000000002</v>
      </c>
      <c r="S41" s="130">
        <f t="shared" si="18"/>
        <v>601.1609999999998</v>
      </c>
      <c r="T41" s="134">
        <f t="shared" si="5"/>
        <v>0.0023309045913467775</v>
      </c>
      <c r="U41" s="133">
        <v>153.526</v>
      </c>
      <c r="V41" s="131">
        <v>451.242</v>
      </c>
      <c r="W41" s="132">
        <v>16.201</v>
      </c>
      <c r="X41" s="131">
        <v>74.71900000000002</v>
      </c>
      <c r="Y41" s="130">
        <f t="shared" si="19"/>
        <v>695.6880000000001</v>
      </c>
      <c r="Z41" s="129">
        <f t="shared" si="20"/>
        <v>-0.13587556490840758</v>
      </c>
    </row>
    <row r="42" spans="1:26" ht="18.75" customHeight="1">
      <c r="A42" s="137" t="s">
        <v>442</v>
      </c>
      <c r="B42" s="344" t="s">
        <v>443</v>
      </c>
      <c r="C42" s="135">
        <v>15</v>
      </c>
      <c r="D42" s="131">
        <v>19.278000000000002</v>
      </c>
      <c r="E42" s="132">
        <v>12.903</v>
      </c>
      <c r="F42" s="131">
        <v>17.996000000000002</v>
      </c>
      <c r="G42" s="130">
        <f t="shared" si="15"/>
        <v>65.177</v>
      </c>
      <c r="H42" s="134">
        <f t="shared" si="1"/>
        <v>0.0019398373914051783</v>
      </c>
      <c r="I42" s="133">
        <v>2.8400000000000003</v>
      </c>
      <c r="J42" s="131">
        <v>71.493</v>
      </c>
      <c r="K42" s="132">
        <v>13.334999999999999</v>
      </c>
      <c r="L42" s="131">
        <v>20.646000000000004</v>
      </c>
      <c r="M42" s="130">
        <f t="shared" si="16"/>
        <v>108.314</v>
      </c>
      <c r="N42" s="136">
        <f t="shared" si="17"/>
        <v>-0.3982587661798105</v>
      </c>
      <c r="O42" s="135">
        <v>153.13199999999998</v>
      </c>
      <c r="P42" s="131">
        <v>348.447</v>
      </c>
      <c r="Q42" s="132">
        <v>108.69199999999998</v>
      </c>
      <c r="R42" s="131">
        <v>168.35999999999996</v>
      </c>
      <c r="S42" s="130">
        <f t="shared" si="18"/>
        <v>778.6309999999999</v>
      </c>
      <c r="T42" s="134">
        <f t="shared" si="5"/>
        <v>0.0030190158258185957</v>
      </c>
      <c r="U42" s="133">
        <v>111.663</v>
      </c>
      <c r="V42" s="131">
        <v>649.7990000000002</v>
      </c>
      <c r="W42" s="132">
        <v>87.60200000000002</v>
      </c>
      <c r="X42" s="131">
        <v>142.66099999999994</v>
      </c>
      <c r="Y42" s="130">
        <f t="shared" si="19"/>
        <v>991.7250000000001</v>
      </c>
      <c r="Z42" s="129">
        <f t="shared" si="20"/>
        <v>-0.21487206634903855</v>
      </c>
    </row>
    <row r="43" spans="1:26" ht="18.75" customHeight="1">
      <c r="A43" s="137" t="s">
        <v>478</v>
      </c>
      <c r="B43" s="344" t="s">
        <v>478</v>
      </c>
      <c r="C43" s="135">
        <v>25.908</v>
      </c>
      <c r="D43" s="131">
        <v>31.875000000000004</v>
      </c>
      <c r="E43" s="132">
        <v>0.14500000000000002</v>
      </c>
      <c r="F43" s="131">
        <v>0.825</v>
      </c>
      <c r="G43" s="130">
        <f t="shared" si="15"/>
        <v>58.75300000000001</v>
      </c>
      <c r="H43" s="134">
        <f t="shared" si="1"/>
        <v>0.0017486424084758188</v>
      </c>
      <c r="I43" s="133">
        <v>21.700000000000003</v>
      </c>
      <c r="J43" s="131">
        <v>22.267</v>
      </c>
      <c r="K43" s="132">
        <v>1.7479999999999998</v>
      </c>
      <c r="L43" s="131">
        <v>3.88</v>
      </c>
      <c r="M43" s="130">
        <f t="shared" si="16"/>
        <v>49.595</v>
      </c>
      <c r="N43" s="136">
        <f t="shared" si="17"/>
        <v>0.18465571126121594</v>
      </c>
      <c r="O43" s="135">
        <v>280.11500000000007</v>
      </c>
      <c r="P43" s="131">
        <v>285.673</v>
      </c>
      <c r="Q43" s="132">
        <v>1.977</v>
      </c>
      <c r="R43" s="131">
        <v>4.396</v>
      </c>
      <c r="S43" s="130">
        <f t="shared" si="18"/>
        <v>572.161</v>
      </c>
      <c r="T43" s="134">
        <f t="shared" si="5"/>
        <v>0.002218461779605736</v>
      </c>
      <c r="U43" s="133">
        <v>180.67799999999997</v>
      </c>
      <c r="V43" s="131">
        <v>174.22799999999998</v>
      </c>
      <c r="W43" s="132">
        <v>25.606</v>
      </c>
      <c r="X43" s="131">
        <v>23.386</v>
      </c>
      <c r="Y43" s="130">
        <f t="shared" si="19"/>
        <v>403.89799999999997</v>
      </c>
      <c r="Z43" s="129">
        <f t="shared" si="20"/>
        <v>0.416597754878707</v>
      </c>
    </row>
    <row r="44" spans="1:26" ht="18.75" customHeight="1">
      <c r="A44" s="137" t="s">
        <v>406</v>
      </c>
      <c r="B44" s="344" t="s">
        <v>407</v>
      </c>
      <c r="C44" s="135">
        <v>2.1929999999999996</v>
      </c>
      <c r="D44" s="131">
        <v>11.559</v>
      </c>
      <c r="E44" s="132">
        <v>14.488</v>
      </c>
      <c r="F44" s="131">
        <v>24.878</v>
      </c>
      <c r="G44" s="130">
        <f t="shared" si="15"/>
        <v>53.117999999999995</v>
      </c>
      <c r="H44" s="134">
        <f t="shared" si="1"/>
        <v>0.0015809301219243022</v>
      </c>
      <c r="I44" s="133">
        <v>12.632000000000001</v>
      </c>
      <c r="J44" s="131">
        <v>50.513999999999996</v>
      </c>
      <c r="K44" s="132">
        <v>17.913</v>
      </c>
      <c r="L44" s="131">
        <v>25.279000000000003</v>
      </c>
      <c r="M44" s="130">
        <f t="shared" si="16"/>
        <v>106.338</v>
      </c>
      <c r="N44" s="136">
        <f t="shared" si="17"/>
        <v>-0.5004796027760537</v>
      </c>
      <c r="O44" s="135">
        <v>60.570999999999984</v>
      </c>
      <c r="P44" s="131">
        <v>236.07000000000005</v>
      </c>
      <c r="Q44" s="132">
        <v>200.58700000000007</v>
      </c>
      <c r="R44" s="131">
        <v>210.06600000000012</v>
      </c>
      <c r="S44" s="130">
        <f t="shared" si="18"/>
        <v>707.2940000000002</v>
      </c>
      <c r="T44" s="134">
        <f t="shared" si="5"/>
        <v>0.0027424181409506413</v>
      </c>
      <c r="U44" s="133">
        <v>111.52000000000005</v>
      </c>
      <c r="V44" s="131">
        <v>411.81199999999984</v>
      </c>
      <c r="W44" s="132">
        <v>209.67400000000004</v>
      </c>
      <c r="X44" s="131">
        <v>297.87499999999994</v>
      </c>
      <c r="Y44" s="130">
        <f t="shared" si="19"/>
        <v>1030.8809999999999</v>
      </c>
      <c r="Z44" s="129">
        <f t="shared" si="20"/>
        <v>-0.3138936501885278</v>
      </c>
    </row>
    <row r="45" spans="1:26" ht="18.75" customHeight="1">
      <c r="A45" s="137" t="s">
        <v>479</v>
      </c>
      <c r="B45" s="344" t="s">
        <v>479</v>
      </c>
      <c r="C45" s="135">
        <v>15.971000000000002</v>
      </c>
      <c r="D45" s="131">
        <v>21.384</v>
      </c>
      <c r="E45" s="132">
        <v>4.61</v>
      </c>
      <c r="F45" s="131">
        <v>4.71</v>
      </c>
      <c r="G45" s="130">
        <f t="shared" si="15"/>
        <v>46.675000000000004</v>
      </c>
      <c r="H45" s="134">
        <f t="shared" si="1"/>
        <v>0.001389169649475071</v>
      </c>
      <c r="I45" s="133">
        <v>5.045999999999999</v>
      </c>
      <c r="J45" s="131">
        <v>4.220000000000001</v>
      </c>
      <c r="K45" s="132"/>
      <c r="L45" s="131"/>
      <c r="M45" s="130">
        <f t="shared" si="16"/>
        <v>9.266</v>
      </c>
      <c r="N45" s="136">
        <f t="shared" si="17"/>
        <v>4.037232894452838</v>
      </c>
      <c r="O45" s="135">
        <v>116.01799999999997</v>
      </c>
      <c r="P45" s="131">
        <v>113.04299999999998</v>
      </c>
      <c r="Q45" s="132">
        <v>9.135000000000002</v>
      </c>
      <c r="R45" s="131">
        <v>5.835</v>
      </c>
      <c r="S45" s="130">
        <f t="shared" si="18"/>
        <v>244.03099999999995</v>
      </c>
      <c r="T45" s="134">
        <f t="shared" si="5"/>
        <v>0.0009461907514475248</v>
      </c>
      <c r="U45" s="133">
        <v>107.92300000000002</v>
      </c>
      <c r="V45" s="131">
        <v>98.56400000000001</v>
      </c>
      <c r="W45" s="132">
        <v>24.419</v>
      </c>
      <c r="X45" s="131">
        <v>27.789999999999992</v>
      </c>
      <c r="Y45" s="130">
        <f t="shared" si="19"/>
        <v>258.696</v>
      </c>
      <c r="Z45" s="129">
        <f t="shared" si="20"/>
        <v>-0.05668815907474445</v>
      </c>
    </row>
    <row r="46" spans="1:26" ht="18.75" customHeight="1">
      <c r="A46" s="137" t="s">
        <v>422</v>
      </c>
      <c r="B46" s="344" t="s">
        <v>423</v>
      </c>
      <c r="C46" s="135">
        <v>5.608</v>
      </c>
      <c r="D46" s="131">
        <v>31.1</v>
      </c>
      <c r="E46" s="132">
        <v>3.3499999999999996</v>
      </c>
      <c r="F46" s="131">
        <v>4.363999999999999</v>
      </c>
      <c r="G46" s="130">
        <f t="shared" si="15"/>
        <v>44.422</v>
      </c>
      <c r="H46" s="134">
        <f t="shared" si="1"/>
        <v>0.0013221144974607732</v>
      </c>
      <c r="I46" s="133">
        <v>3.92</v>
      </c>
      <c r="J46" s="131">
        <v>27.119</v>
      </c>
      <c r="K46" s="132">
        <v>10.440999999999999</v>
      </c>
      <c r="L46" s="131">
        <v>9.075</v>
      </c>
      <c r="M46" s="130">
        <f t="shared" si="16"/>
        <v>50.55500000000001</v>
      </c>
      <c r="N46" s="136">
        <f t="shared" si="17"/>
        <v>-0.12131342102660492</v>
      </c>
      <c r="O46" s="135">
        <v>49.24799999999999</v>
      </c>
      <c r="P46" s="131">
        <v>239.137</v>
      </c>
      <c r="Q46" s="132">
        <v>36.87</v>
      </c>
      <c r="R46" s="131">
        <v>63.645999999999994</v>
      </c>
      <c r="S46" s="130">
        <f t="shared" si="18"/>
        <v>388.901</v>
      </c>
      <c r="T46" s="134">
        <f t="shared" si="5"/>
        <v>0.0015079007561690685</v>
      </c>
      <c r="U46" s="133">
        <v>39.321</v>
      </c>
      <c r="V46" s="131">
        <v>238.551</v>
      </c>
      <c r="W46" s="132">
        <v>46.72300000000002</v>
      </c>
      <c r="X46" s="131">
        <v>63.71300000000002</v>
      </c>
      <c r="Y46" s="130">
        <f t="shared" si="19"/>
        <v>388.308</v>
      </c>
      <c r="Z46" s="129">
        <f t="shared" si="20"/>
        <v>0.0015271382510790854</v>
      </c>
    </row>
    <row r="47" spans="1:26" ht="18.75" customHeight="1">
      <c r="A47" s="137" t="s">
        <v>432</v>
      </c>
      <c r="B47" s="344" t="s">
        <v>433</v>
      </c>
      <c r="C47" s="135">
        <v>15.677999999999999</v>
      </c>
      <c r="D47" s="131">
        <v>23.93</v>
      </c>
      <c r="E47" s="132">
        <v>0.424</v>
      </c>
      <c r="F47" s="131">
        <v>0.174</v>
      </c>
      <c r="G47" s="130">
        <f t="shared" si="15"/>
        <v>40.205999999999996</v>
      </c>
      <c r="H47" s="134">
        <f t="shared" si="1"/>
        <v>0.0011966353492618037</v>
      </c>
      <c r="I47" s="133">
        <v>21.675000000000004</v>
      </c>
      <c r="J47" s="131">
        <v>15.331</v>
      </c>
      <c r="K47" s="132">
        <v>4.7250000000000005</v>
      </c>
      <c r="L47" s="131">
        <v>17.765</v>
      </c>
      <c r="M47" s="130">
        <f t="shared" si="16"/>
        <v>59.496</v>
      </c>
      <c r="N47" s="136">
        <f t="shared" si="17"/>
        <v>-0.32422347720855194</v>
      </c>
      <c r="O47" s="135">
        <v>205.24399999999994</v>
      </c>
      <c r="P47" s="131">
        <v>189.63700000000003</v>
      </c>
      <c r="Q47" s="132">
        <v>35.163</v>
      </c>
      <c r="R47" s="131">
        <v>35.081999999999994</v>
      </c>
      <c r="S47" s="130">
        <f t="shared" si="18"/>
        <v>465.126</v>
      </c>
      <c r="T47" s="134">
        <f t="shared" si="5"/>
        <v>0.0018034508708228935</v>
      </c>
      <c r="U47" s="133">
        <v>147.698</v>
      </c>
      <c r="V47" s="131">
        <v>97.63399999999999</v>
      </c>
      <c r="W47" s="132">
        <v>63.29000000000001</v>
      </c>
      <c r="X47" s="131">
        <v>39.172</v>
      </c>
      <c r="Y47" s="130">
        <f t="shared" si="19"/>
        <v>347.794</v>
      </c>
      <c r="Z47" s="129">
        <f t="shared" si="20"/>
        <v>0.33736062151733504</v>
      </c>
    </row>
    <row r="48" spans="1:26" ht="18.75" customHeight="1">
      <c r="A48" s="137" t="s">
        <v>463</v>
      </c>
      <c r="B48" s="344" t="s">
        <v>464</v>
      </c>
      <c r="C48" s="135">
        <v>0</v>
      </c>
      <c r="D48" s="131">
        <v>0.01</v>
      </c>
      <c r="E48" s="132">
        <v>19.709000000000003</v>
      </c>
      <c r="F48" s="131">
        <v>18.543999999999997</v>
      </c>
      <c r="G48" s="130">
        <f t="shared" si="15"/>
        <v>38.263000000000005</v>
      </c>
      <c r="H48" s="134">
        <f t="shared" si="1"/>
        <v>0.001138806605203313</v>
      </c>
      <c r="I48" s="133">
        <v>3.75</v>
      </c>
      <c r="J48" s="131">
        <v>6.253</v>
      </c>
      <c r="K48" s="132">
        <v>4.359</v>
      </c>
      <c r="L48" s="131">
        <v>7.560999999999998</v>
      </c>
      <c r="M48" s="130">
        <f t="shared" si="16"/>
        <v>21.923</v>
      </c>
      <c r="N48" s="136">
        <f t="shared" si="17"/>
        <v>0.7453359485471882</v>
      </c>
      <c r="O48" s="135">
        <v>0.909</v>
      </c>
      <c r="P48" s="131">
        <v>2.4149999999999996</v>
      </c>
      <c r="Q48" s="132">
        <v>134.74699999999999</v>
      </c>
      <c r="R48" s="131">
        <v>181.355</v>
      </c>
      <c r="S48" s="130">
        <f t="shared" si="18"/>
        <v>319.426</v>
      </c>
      <c r="T48" s="134">
        <f t="shared" si="5"/>
        <v>0.0012385226752825548</v>
      </c>
      <c r="U48" s="133">
        <v>36.672000000000004</v>
      </c>
      <c r="V48" s="131">
        <v>55.769</v>
      </c>
      <c r="W48" s="132">
        <v>74.218</v>
      </c>
      <c r="X48" s="131">
        <v>101.85600000000002</v>
      </c>
      <c r="Y48" s="130">
        <f t="shared" si="19"/>
        <v>268.515</v>
      </c>
      <c r="Z48" s="129">
        <f t="shared" si="20"/>
        <v>0.1896020706478223</v>
      </c>
    </row>
    <row r="49" spans="1:26" ht="18.75" customHeight="1">
      <c r="A49" s="137" t="s">
        <v>456</v>
      </c>
      <c r="B49" s="344" t="s">
        <v>480</v>
      </c>
      <c r="C49" s="135">
        <v>1.48</v>
      </c>
      <c r="D49" s="131">
        <v>29.6</v>
      </c>
      <c r="E49" s="132">
        <v>0.432</v>
      </c>
      <c r="F49" s="131">
        <v>3.8609999999999998</v>
      </c>
      <c r="G49" s="130">
        <f t="shared" si="15"/>
        <v>35.373</v>
      </c>
      <c r="H49" s="134">
        <f t="shared" si="1"/>
        <v>0.0010527926729701482</v>
      </c>
      <c r="I49" s="133">
        <v>0</v>
      </c>
      <c r="J49" s="131">
        <v>2.9</v>
      </c>
      <c r="K49" s="132">
        <v>0.6</v>
      </c>
      <c r="L49" s="131">
        <v>1.3850000000000002</v>
      </c>
      <c r="M49" s="130">
        <f t="shared" si="16"/>
        <v>4.885</v>
      </c>
      <c r="N49" s="136">
        <f t="shared" si="17"/>
        <v>6.24114636642784</v>
      </c>
      <c r="O49" s="135">
        <v>5.18</v>
      </c>
      <c r="P49" s="131">
        <v>61.019999999999996</v>
      </c>
      <c r="Q49" s="132">
        <v>3.4680000000000004</v>
      </c>
      <c r="R49" s="131">
        <v>18.692</v>
      </c>
      <c r="S49" s="130">
        <f t="shared" si="18"/>
        <v>88.35999999999999</v>
      </c>
      <c r="T49" s="134">
        <f t="shared" si="5"/>
        <v>0.0003426016153599473</v>
      </c>
      <c r="U49" s="133">
        <v>2.03</v>
      </c>
      <c r="V49" s="131">
        <v>21.5</v>
      </c>
      <c r="W49" s="132">
        <v>2.4680000000000004</v>
      </c>
      <c r="X49" s="131">
        <v>16.387</v>
      </c>
      <c r="Y49" s="130">
        <f t="shared" si="19"/>
        <v>42.385000000000005</v>
      </c>
      <c r="Z49" s="129">
        <f t="shared" si="20"/>
        <v>1.0846997758641024</v>
      </c>
    </row>
    <row r="50" spans="1:26" ht="18.75" customHeight="1">
      <c r="A50" s="137" t="s">
        <v>457</v>
      </c>
      <c r="B50" s="344" t="s">
        <v>457</v>
      </c>
      <c r="C50" s="135">
        <v>0</v>
      </c>
      <c r="D50" s="131">
        <v>0</v>
      </c>
      <c r="E50" s="132">
        <v>18.082</v>
      </c>
      <c r="F50" s="131">
        <v>16.45</v>
      </c>
      <c r="G50" s="130">
        <f t="shared" si="15"/>
        <v>34.532</v>
      </c>
      <c r="H50" s="134">
        <f t="shared" si="1"/>
        <v>0.0010277623210642342</v>
      </c>
      <c r="I50" s="133"/>
      <c r="J50" s="131"/>
      <c r="K50" s="132">
        <v>0.569</v>
      </c>
      <c r="L50" s="131">
        <v>0.61</v>
      </c>
      <c r="M50" s="130">
        <f t="shared" si="16"/>
        <v>1.1789999999999998</v>
      </c>
      <c r="N50" s="136">
        <f t="shared" si="17"/>
        <v>28.289228159457167</v>
      </c>
      <c r="O50" s="135"/>
      <c r="P50" s="131"/>
      <c r="Q50" s="132">
        <v>175.48000000000002</v>
      </c>
      <c r="R50" s="131">
        <v>188.746</v>
      </c>
      <c r="S50" s="130">
        <f t="shared" si="18"/>
        <v>364.226</v>
      </c>
      <c r="T50" s="134">
        <f t="shared" si="5"/>
        <v>0.0014122274327307853</v>
      </c>
      <c r="U50" s="133"/>
      <c r="V50" s="131"/>
      <c r="W50" s="132">
        <v>11.793000000000001</v>
      </c>
      <c r="X50" s="131">
        <v>15.232</v>
      </c>
      <c r="Y50" s="130">
        <f t="shared" si="19"/>
        <v>27.025</v>
      </c>
      <c r="Z50" s="129" t="str">
        <f t="shared" si="20"/>
        <v>  *  </v>
      </c>
    </row>
    <row r="51" spans="1:26" ht="18.75" customHeight="1">
      <c r="A51" s="137" t="s">
        <v>410</v>
      </c>
      <c r="B51" s="344" t="s">
        <v>411</v>
      </c>
      <c r="C51" s="135">
        <v>10.468</v>
      </c>
      <c r="D51" s="131">
        <v>16.675</v>
      </c>
      <c r="E51" s="132">
        <v>2.3760000000000003</v>
      </c>
      <c r="F51" s="131">
        <v>2.9520000000000004</v>
      </c>
      <c r="G51" s="130">
        <f t="shared" si="15"/>
        <v>32.471000000000004</v>
      </c>
      <c r="H51" s="134">
        <f t="shared" si="1"/>
        <v>0.0009664215894612753</v>
      </c>
      <c r="I51" s="133">
        <v>12.758999999999999</v>
      </c>
      <c r="J51" s="131">
        <v>10.095999999999998</v>
      </c>
      <c r="K51" s="132">
        <v>3.6029999999999998</v>
      </c>
      <c r="L51" s="131">
        <v>5.073</v>
      </c>
      <c r="M51" s="130">
        <f t="shared" si="16"/>
        <v>31.531</v>
      </c>
      <c r="N51" s="136">
        <f t="shared" si="17"/>
        <v>0.02981193111541036</v>
      </c>
      <c r="O51" s="135">
        <v>98.18800000000002</v>
      </c>
      <c r="P51" s="131">
        <v>211.217</v>
      </c>
      <c r="Q51" s="132">
        <v>28.310000000000024</v>
      </c>
      <c r="R51" s="131">
        <v>32.04500000000001</v>
      </c>
      <c r="S51" s="130">
        <f t="shared" si="18"/>
        <v>369.76000000000005</v>
      </c>
      <c r="T51" s="134">
        <f t="shared" si="5"/>
        <v>0.001433684623081645</v>
      </c>
      <c r="U51" s="133">
        <v>145.9290000000001</v>
      </c>
      <c r="V51" s="131">
        <v>196.91899999999993</v>
      </c>
      <c r="W51" s="132">
        <v>57.947999999999986</v>
      </c>
      <c r="X51" s="131">
        <v>36.537000000000006</v>
      </c>
      <c r="Y51" s="130">
        <f t="shared" si="19"/>
        <v>437.33299999999997</v>
      </c>
      <c r="Z51" s="129">
        <f t="shared" si="20"/>
        <v>-0.1545115506947793</v>
      </c>
    </row>
    <row r="52" spans="1:26" ht="18.75" customHeight="1">
      <c r="A52" s="137" t="s">
        <v>481</v>
      </c>
      <c r="B52" s="344" t="s">
        <v>482</v>
      </c>
      <c r="C52" s="135">
        <v>0</v>
      </c>
      <c r="D52" s="131">
        <v>0</v>
      </c>
      <c r="E52" s="132">
        <v>0.825</v>
      </c>
      <c r="F52" s="131">
        <v>27.34</v>
      </c>
      <c r="G52" s="130">
        <f t="shared" si="15"/>
        <v>28.165</v>
      </c>
      <c r="H52" s="134">
        <f t="shared" si="1"/>
        <v>0.0008382638066944909</v>
      </c>
      <c r="I52" s="133">
        <v>14.7</v>
      </c>
      <c r="J52" s="131">
        <v>14.7</v>
      </c>
      <c r="K52" s="132"/>
      <c r="L52" s="131"/>
      <c r="M52" s="130">
        <f t="shared" si="16"/>
        <v>29.4</v>
      </c>
      <c r="N52" s="136">
        <f t="shared" si="17"/>
        <v>-0.042006802721088365</v>
      </c>
      <c r="O52" s="135">
        <v>4.5</v>
      </c>
      <c r="P52" s="131">
        <v>26.459999999999997</v>
      </c>
      <c r="Q52" s="132">
        <v>11.825</v>
      </c>
      <c r="R52" s="131">
        <v>97.10000000000001</v>
      </c>
      <c r="S52" s="130">
        <f t="shared" si="18"/>
        <v>139.885</v>
      </c>
      <c r="T52" s="134">
        <f t="shared" si="5"/>
        <v>0.0005423814731170918</v>
      </c>
      <c r="U52" s="133">
        <v>64.8</v>
      </c>
      <c r="V52" s="131">
        <v>110.1</v>
      </c>
      <c r="W52" s="132">
        <v>0</v>
      </c>
      <c r="X52" s="131">
        <v>0.01</v>
      </c>
      <c r="Y52" s="130">
        <f t="shared" si="19"/>
        <v>174.90999999999997</v>
      </c>
      <c r="Z52" s="129">
        <f t="shared" si="20"/>
        <v>-0.2002458407180835</v>
      </c>
    </row>
    <row r="53" spans="1:26" ht="18.75" customHeight="1">
      <c r="A53" s="137" t="s">
        <v>440</v>
      </c>
      <c r="B53" s="344" t="s">
        <v>441</v>
      </c>
      <c r="C53" s="135">
        <v>4.138</v>
      </c>
      <c r="D53" s="131">
        <v>4.4159999999999995</v>
      </c>
      <c r="E53" s="132">
        <v>8.957</v>
      </c>
      <c r="F53" s="131">
        <v>9.38</v>
      </c>
      <c r="G53" s="130">
        <f t="shared" si="15"/>
        <v>26.891</v>
      </c>
      <c r="H53" s="134">
        <f t="shared" si="1"/>
        <v>0.0008003462462567568</v>
      </c>
      <c r="I53" s="133">
        <v>6.2669999999999995</v>
      </c>
      <c r="J53" s="131">
        <v>6.39</v>
      </c>
      <c r="K53" s="132">
        <v>7.669</v>
      </c>
      <c r="L53" s="131">
        <v>9.728</v>
      </c>
      <c r="M53" s="130">
        <f t="shared" si="16"/>
        <v>30.054000000000002</v>
      </c>
      <c r="N53" s="136">
        <f t="shared" si="17"/>
        <v>-0.10524389432355108</v>
      </c>
      <c r="O53" s="135">
        <v>69.20400000000001</v>
      </c>
      <c r="P53" s="131">
        <v>76.69200000000001</v>
      </c>
      <c r="Q53" s="132">
        <v>71.91400000000002</v>
      </c>
      <c r="R53" s="131">
        <v>91.14</v>
      </c>
      <c r="S53" s="130">
        <f t="shared" si="18"/>
        <v>308.95000000000005</v>
      </c>
      <c r="T53" s="134">
        <f t="shared" si="5"/>
        <v>0.0011979036788756876</v>
      </c>
      <c r="U53" s="133">
        <v>87.717</v>
      </c>
      <c r="V53" s="131">
        <v>95.873</v>
      </c>
      <c r="W53" s="132">
        <v>124.144</v>
      </c>
      <c r="X53" s="131">
        <v>135.94899999999998</v>
      </c>
      <c r="Y53" s="130">
        <f t="shared" si="19"/>
        <v>443.683</v>
      </c>
      <c r="Z53" s="129">
        <f t="shared" si="20"/>
        <v>-0.30366951179107593</v>
      </c>
    </row>
    <row r="54" spans="1:26" ht="18.75" customHeight="1">
      <c r="A54" s="137" t="s">
        <v>454</v>
      </c>
      <c r="B54" s="344" t="s">
        <v>455</v>
      </c>
      <c r="C54" s="135">
        <v>0.004</v>
      </c>
      <c r="D54" s="131">
        <v>11.943999999999999</v>
      </c>
      <c r="E54" s="132">
        <v>6.231</v>
      </c>
      <c r="F54" s="131">
        <v>7.731</v>
      </c>
      <c r="G54" s="130">
        <f t="shared" si="15"/>
        <v>25.909999999999997</v>
      </c>
      <c r="H54" s="134">
        <f t="shared" si="1"/>
        <v>0.0007711491294675753</v>
      </c>
      <c r="I54" s="133">
        <v>1.7289999999999999</v>
      </c>
      <c r="J54" s="131">
        <v>7.671</v>
      </c>
      <c r="K54" s="132">
        <v>11.604</v>
      </c>
      <c r="L54" s="131">
        <v>10.647</v>
      </c>
      <c r="M54" s="130">
        <f t="shared" si="16"/>
        <v>31.650999999999996</v>
      </c>
      <c r="N54" s="136">
        <f t="shared" si="17"/>
        <v>-0.1813844744241888</v>
      </c>
      <c r="O54" s="135">
        <v>20.92</v>
      </c>
      <c r="P54" s="131">
        <v>118.63900000000001</v>
      </c>
      <c r="Q54" s="132">
        <v>61.083999999999996</v>
      </c>
      <c r="R54" s="131">
        <v>71.83999999999997</v>
      </c>
      <c r="S54" s="130">
        <f t="shared" si="18"/>
        <v>272.483</v>
      </c>
      <c r="T54" s="134">
        <f t="shared" si="5"/>
        <v>0.001056508781780495</v>
      </c>
      <c r="U54" s="133">
        <v>13.599</v>
      </c>
      <c r="V54" s="131">
        <v>56.056999999999995</v>
      </c>
      <c r="W54" s="132">
        <v>62.691</v>
      </c>
      <c r="X54" s="131">
        <v>69.07300000000001</v>
      </c>
      <c r="Y54" s="130">
        <f t="shared" si="19"/>
        <v>201.42</v>
      </c>
      <c r="Z54" s="129">
        <f t="shared" si="20"/>
        <v>0.3528100486545527</v>
      </c>
    </row>
    <row r="55" spans="1:26" ht="18.75" customHeight="1">
      <c r="A55" s="137" t="s">
        <v>438</v>
      </c>
      <c r="B55" s="344" t="s">
        <v>439</v>
      </c>
      <c r="C55" s="135">
        <v>0</v>
      </c>
      <c r="D55" s="131">
        <v>0</v>
      </c>
      <c r="E55" s="132">
        <v>14.020999999999999</v>
      </c>
      <c r="F55" s="131">
        <v>11.431000000000001</v>
      </c>
      <c r="G55" s="130">
        <f t="shared" si="15"/>
        <v>25.451999999999998</v>
      </c>
      <c r="H55" s="134">
        <f t="shared" si="1"/>
        <v>0.0007575178557780288</v>
      </c>
      <c r="I55" s="133"/>
      <c r="J55" s="131"/>
      <c r="K55" s="132">
        <v>44.461</v>
      </c>
      <c r="L55" s="131">
        <v>47.812999999999995</v>
      </c>
      <c r="M55" s="130">
        <f t="shared" si="16"/>
        <v>92.274</v>
      </c>
      <c r="N55" s="136" t="s">
        <v>47</v>
      </c>
      <c r="O55" s="135"/>
      <c r="P55" s="131"/>
      <c r="Q55" s="132">
        <v>155.94200000000004</v>
      </c>
      <c r="R55" s="131">
        <v>166.19199999999995</v>
      </c>
      <c r="S55" s="130">
        <f t="shared" si="18"/>
        <v>322.134</v>
      </c>
      <c r="T55" s="134">
        <f t="shared" si="5"/>
        <v>0.0012490225074961666</v>
      </c>
      <c r="U55" s="133">
        <v>3.8</v>
      </c>
      <c r="V55" s="131">
        <v>3.9</v>
      </c>
      <c r="W55" s="132">
        <v>367.2300000000001</v>
      </c>
      <c r="X55" s="131">
        <v>394.0169999999999</v>
      </c>
      <c r="Y55" s="130">
        <f t="shared" si="19"/>
        <v>768.9469999999999</v>
      </c>
      <c r="Z55" s="129">
        <f t="shared" si="20"/>
        <v>-0.5810712571867761</v>
      </c>
    </row>
    <row r="56" spans="1:26" ht="18.75" customHeight="1">
      <c r="A56" s="137" t="s">
        <v>424</v>
      </c>
      <c r="B56" s="344" t="s">
        <v>425</v>
      </c>
      <c r="C56" s="135">
        <v>4.628</v>
      </c>
      <c r="D56" s="131">
        <v>16.068</v>
      </c>
      <c r="E56" s="132">
        <v>0.79</v>
      </c>
      <c r="F56" s="131">
        <v>1.1800000000000002</v>
      </c>
      <c r="G56" s="130">
        <f t="shared" si="15"/>
        <v>22.666</v>
      </c>
      <c r="H56" s="134">
        <f t="shared" si="1"/>
        <v>0.000674599234601006</v>
      </c>
      <c r="I56" s="133">
        <v>4.465999999999999</v>
      </c>
      <c r="J56" s="131">
        <v>15.119</v>
      </c>
      <c r="K56" s="132">
        <v>1.81</v>
      </c>
      <c r="L56" s="131">
        <v>2.42</v>
      </c>
      <c r="M56" s="130">
        <f t="shared" si="16"/>
        <v>23.814999999999998</v>
      </c>
      <c r="N56" s="136">
        <f t="shared" si="17"/>
        <v>-0.048246903212261105</v>
      </c>
      <c r="O56" s="135">
        <v>53.82200000000001</v>
      </c>
      <c r="P56" s="131">
        <v>150.68800000000002</v>
      </c>
      <c r="Q56" s="132">
        <v>7.489999999999997</v>
      </c>
      <c r="R56" s="131">
        <v>12.249999999999995</v>
      </c>
      <c r="S56" s="130">
        <f t="shared" si="18"/>
        <v>224.25000000000003</v>
      </c>
      <c r="T56" s="134">
        <f t="shared" si="5"/>
        <v>0.0008694931218251267</v>
      </c>
      <c r="U56" s="133">
        <v>37.135</v>
      </c>
      <c r="V56" s="131">
        <v>163.78199999999998</v>
      </c>
      <c r="W56" s="132">
        <v>11.85299999999999</v>
      </c>
      <c r="X56" s="131">
        <v>17.708</v>
      </c>
      <c r="Y56" s="130">
        <f t="shared" si="19"/>
        <v>230.47799999999995</v>
      </c>
      <c r="Z56" s="129">
        <f t="shared" si="20"/>
        <v>-0.027022101892588135</v>
      </c>
    </row>
    <row r="57" spans="1:26" ht="18.75" customHeight="1">
      <c r="A57" s="137" t="s">
        <v>456</v>
      </c>
      <c r="B57" s="344" t="s">
        <v>483</v>
      </c>
      <c r="C57" s="135">
        <v>6.95</v>
      </c>
      <c r="D57" s="131">
        <v>13.41</v>
      </c>
      <c r="E57" s="132">
        <v>0.203</v>
      </c>
      <c r="F57" s="131">
        <v>1.65</v>
      </c>
      <c r="G57" s="130">
        <f t="shared" si="15"/>
        <v>22.212999999999997</v>
      </c>
      <c r="H57" s="134">
        <f t="shared" si="1"/>
        <v>0.0006611167739430046</v>
      </c>
      <c r="I57" s="133">
        <v>0.3</v>
      </c>
      <c r="J57" s="131">
        <v>2.64</v>
      </c>
      <c r="K57" s="132">
        <v>0.04</v>
      </c>
      <c r="L57" s="131">
        <v>0.22</v>
      </c>
      <c r="M57" s="130">
        <f t="shared" si="16"/>
        <v>3.2</v>
      </c>
      <c r="N57" s="136">
        <f t="shared" si="17"/>
        <v>5.941562499999999</v>
      </c>
      <c r="O57" s="135">
        <v>18.23</v>
      </c>
      <c r="P57" s="131">
        <v>37.540000000000006</v>
      </c>
      <c r="Q57" s="132">
        <v>1.2679999999999998</v>
      </c>
      <c r="R57" s="131">
        <v>9.26</v>
      </c>
      <c r="S57" s="130">
        <f t="shared" si="18"/>
        <v>66.29800000000002</v>
      </c>
      <c r="T57" s="134">
        <f t="shared" si="5"/>
        <v>0.0002570597769933657</v>
      </c>
      <c r="U57" s="133">
        <v>5.31</v>
      </c>
      <c r="V57" s="131">
        <v>13.193000000000001</v>
      </c>
      <c r="W57" s="132">
        <v>0.7700000000000001</v>
      </c>
      <c r="X57" s="131">
        <v>3.9650000000000003</v>
      </c>
      <c r="Y57" s="130">
        <f t="shared" si="19"/>
        <v>23.238</v>
      </c>
      <c r="Z57" s="129">
        <f t="shared" si="20"/>
        <v>1.852999397538515</v>
      </c>
    </row>
    <row r="58" spans="1:26" ht="18.75" customHeight="1">
      <c r="A58" s="137" t="s">
        <v>484</v>
      </c>
      <c r="B58" s="344" t="s">
        <v>484</v>
      </c>
      <c r="C58" s="135">
        <v>7.956</v>
      </c>
      <c r="D58" s="131">
        <v>12.193</v>
      </c>
      <c r="E58" s="132">
        <v>0.2</v>
      </c>
      <c r="F58" s="131">
        <v>0</v>
      </c>
      <c r="G58" s="130">
        <f t="shared" si="15"/>
        <v>20.349</v>
      </c>
      <c r="H58" s="134">
        <f t="shared" si="1"/>
        <v>0.0006056392757829291</v>
      </c>
      <c r="I58" s="133">
        <v>3.554</v>
      </c>
      <c r="J58" s="131">
        <v>10.783</v>
      </c>
      <c r="K58" s="132">
        <v>9.526</v>
      </c>
      <c r="L58" s="131">
        <v>15.559000000000001</v>
      </c>
      <c r="M58" s="130">
        <f t="shared" si="16"/>
        <v>39.422</v>
      </c>
      <c r="N58" s="136">
        <f t="shared" si="17"/>
        <v>-0.48381614327025513</v>
      </c>
      <c r="O58" s="135">
        <v>47.63400000000001</v>
      </c>
      <c r="P58" s="131">
        <v>122.24800000000003</v>
      </c>
      <c r="Q58" s="132">
        <v>17.149000000000004</v>
      </c>
      <c r="R58" s="131">
        <v>22.686</v>
      </c>
      <c r="S58" s="130">
        <f t="shared" si="18"/>
        <v>209.71700000000004</v>
      </c>
      <c r="T58" s="134">
        <f t="shared" si="5"/>
        <v>0.0008131437637895212</v>
      </c>
      <c r="U58" s="133">
        <v>108.42799999999998</v>
      </c>
      <c r="V58" s="131">
        <v>178.438</v>
      </c>
      <c r="W58" s="132">
        <v>29.433000000000003</v>
      </c>
      <c r="X58" s="131">
        <v>65.074</v>
      </c>
      <c r="Y58" s="130">
        <f t="shared" si="19"/>
        <v>381.373</v>
      </c>
      <c r="Z58" s="129">
        <f t="shared" si="20"/>
        <v>-0.4501000333007317</v>
      </c>
    </row>
    <row r="59" spans="1:26" ht="18.75" customHeight="1">
      <c r="A59" s="137" t="s">
        <v>53</v>
      </c>
      <c r="B59" s="344" t="s">
        <v>53</v>
      </c>
      <c r="C59" s="135">
        <v>41.403999999999996</v>
      </c>
      <c r="D59" s="131">
        <v>79.49600000000001</v>
      </c>
      <c r="E59" s="132">
        <v>67.07800000000003</v>
      </c>
      <c r="F59" s="131">
        <v>140.89500000000004</v>
      </c>
      <c r="G59" s="130">
        <f t="shared" si="15"/>
        <v>328.87300000000005</v>
      </c>
      <c r="H59" s="134">
        <f t="shared" si="1"/>
        <v>0.009788117624677344</v>
      </c>
      <c r="I59" s="133">
        <v>50.326</v>
      </c>
      <c r="J59" s="131">
        <v>79.836</v>
      </c>
      <c r="K59" s="132">
        <v>165.40799999999996</v>
      </c>
      <c r="L59" s="131">
        <v>229.58599999999996</v>
      </c>
      <c r="M59" s="130">
        <f t="shared" si="16"/>
        <v>525.156</v>
      </c>
      <c r="N59" s="136">
        <f t="shared" si="17"/>
        <v>-0.37376132044573407</v>
      </c>
      <c r="O59" s="135">
        <v>480.80200000000013</v>
      </c>
      <c r="P59" s="131">
        <v>605.387</v>
      </c>
      <c r="Q59" s="132">
        <v>779.9359999999996</v>
      </c>
      <c r="R59" s="131">
        <v>1123.6679999999997</v>
      </c>
      <c r="S59" s="130">
        <f t="shared" si="18"/>
        <v>2989.792999999999</v>
      </c>
      <c r="T59" s="134">
        <f t="shared" si="5"/>
        <v>0.011592439015299489</v>
      </c>
      <c r="U59" s="133">
        <v>539.816</v>
      </c>
      <c r="V59" s="131">
        <v>839.7219999999999</v>
      </c>
      <c r="W59" s="132">
        <v>1185.6149999999996</v>
      </c>
      <c r="X59" s="131">
        <v>2183.363999999999</v>
      </c>
      <c r="Y59" s="130">
        <f t="shared" si="19"/>
        <v>4748.516999999998</v>
      </c>
      <c r="Z59" s="129">
        <f t="shared" si="20"/>
        <v>-0.37037331865927814</v>
      </c>
    </row>
    <row r="60" spans="1:2" ht="15">
      <c r="A60" s="119" t="s">
        <v>487</v>
      </c>
      <c r="B60" s="119"/>
    </row>
    <row r="61" spans="1:2" ht="15">
      <c r="A61" s="119" t="s">
        <v>140</v>
      </c>
      <c r="B61" s="119"/>
    </row>
    <row r="62" spans="1:3" ht="14.25">
      <c r="A62" s="346" t="s">
        <v>122</v>
      </c>
      <c r="B62" s="347"/>
      <c r="C62" s="347"/>
    </row>
  </sheetData>
  <sheetProtection/>
  <mergeCells count="26">
    <mergeCell ref="U7:V7"/>
    <mergeCell ref="W7:X7"/>
    <mergeCell ref="N6:N8"/>
    <mergeCell ref="O6:S6"/>
    <mergeCell ref="T6:T8"/>
    <mergeCell ref="U6:Y6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</mergeCells>
  <conditionalFormatting sqref="Z60:Z65536 N60:N65536 Z3 N3 N5:N8 Z5:Z8">
    <cfRule type="cellIs" priority="3" dxfId="99" operator="lessThan" stopIfTrue="1">
      <formula>0</formula>
    </cfRule>
  </conditionalFormatting>
  <conditionalFormatting sqref="Z9:Z59 N9:N59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conditionalFormatting sqref="H6:H8">
    <cfRule type="cellIs" priority="2" dxfId="99" operator="lessThan" stopIfTrue="1">
      <formula>0</formula>
    </cfRule>
  </conditionalFormatting>
  <conditionalFormatting sqref="T6:T8">
    <cfRule type="cellIs" priority="1" dxfId="99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A23" sqref="A23"/>
    </sheetView>
  </sheetViews>
  <sheetFormatPr defaultColWidth="8.00390625" defaultRowHeight="15"/>
  <cols>
    <col min="1" max="1" width="25.421875" style="118" customWidth="1"/>
    <col min="2" max="2" width="38.140625" style="118" customWidth="1"/>
    <col min="3" max="3" width="11.00390625" style="118" customWidth="1"/>
    <col min="4" max="4" width="12.421875" style="118" bestFit="1" customWidth="1"/>
    <col min="5" max="5" width="9.7109375" style="118" customWidth="1"/>
    <col min="6" max="6" width="11.00390625" style="118" customWidth="1"/>
    <col min="7" max="7" width="10.140625" style="118" customWidth="1"/>
    <col min="8" max="8" width="10.7109375" style="118" customWidth="1"/>
    <col min="9" max="10" width="11.57421875" style="118" bestFit="1" customWidth="1"/>
    <col min="11" max="11" width="9.00390625" style="118" bestFit="1" customWidth="1"/>
    <col min="12" max="12" width="10.57421875" style="118" bestFit="1" customWidth="1"/>
    <col min="13" max="13" width="11.57421875" style="118" bestFit="1" customWidth="1"/>
    <col min="14" max="14" width="9.421875" style="118" customWidth="1"/>
    <col min="15" max="15" width="11.57421875" style="118" bestFit="1" customWidth="1"/>
    <col min="16" max="16" width="12.421875" style="118" bestFit="1" customWidth="1"/>
    <col min="17" max="17" width="9.421875" style="118" customWidth="1"/>
    <col min="18" max="18" width="10.57421875" style="118" bestFit="1" customWidth="1"/>
    <col min="19" max="19" width="11.8515625" style="118" customWidth="1"/>
    <col min="20" max="20" width="10.140625" style="118" customWidth="1"/>
    <col min="21" max="22" width="11.57421875" style="118" bestFit="1" customWidth="1"/>
    <col min="23" max="23" width="10.28125" style="118" customWidth="1"/>
    <col min="24" max="24" width="11.28125" style="118" customWidth="1"/>
    <col min="25" max="25" width="11.57421875" style="118" bestFit="1" customWidth="1"/>
    <col min="26" max="26" width="9.8515625" style="118" bestFit="1" customWidth="1"/>
    <col min="27" max="16384" width="8.00390625" style="118" customWidth="1"/>
  </cols>
  <sheetData>
    <row r="1" spans="1:2" ht="21" thickBot="1">
      <c r="A1" s="446" t="s">
        <v>27</v>
      </c>
      <c r="B1" s="442"/>
    </row>
    <row r="2" spans="24:27" ht="18">
      <c r="X2" s="458"/>
      <c r="Y2" s="459"/>
      <c r="Z2" s="459"/>
      <c r="AA2" s="458"/>
    </row>
    <row r="3" ht="5.25" customHeight="1" thickBot="1"/>
    <row r="4" spans="1:26" ht="24.75" customHeight="1" thickTop="1">
      <c r="A4" s="572" t="s">
        <v>123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4"/>
    </row>
    <row r="5" spans="1:26" ht="21" customHeight="1" thickBot="1">
      <c r="A5" s="586" t="s">
        <v>43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8"/>
    </row>
    <row r="6" spans="1:26" s="164" customFormat="1" ht="19.5" customHeight="1" thickBot="1" thickTop="1">
      <c r="A6" s="655" t="s">
        <v>118</v>
      </c>
      <c r="B6" s="655" t="s">
        <v>119</v>
      </c>
      <c r="C6" s="590" t="s">
        <v>35</v>
      </c>
      <c r="D6" s="591"/>
      <c r="E6" s="591"/>
      <c r="F6" s="591"/>
      <c r="G6" s="591"/>
      <c r="H6" s="591"/>
      <c r="I6" s="591"/>
      <c r="J6" s="591"/>
      <c r="K6" s="592"/>
      <c r="L6" s="592"/>
      <c r="M6" s="592"/>
      <c r="N6" s="593"/>
      <c r="O6" s="594" t="s">
        <v>34</v>
      </c>
      <c r="P6" s="591"/>
      <c r="Q6" s="591"/>
      <c r="R6" s="591"/>
      <c r="S6" s="591"/>
      <c r="T6" s="591"/>
      <c r="U6" s="591"/>
      <c r="V6" s="591"/>
      <c r="W6" s="591"/>
      <c r="X6" s="591"/>
      <c r="Y6" s="591"/>
      <c r="Z6" s="593"/>
    </row>
    <row r="7" spans="1:26" s="163" customFormat="1" ht="26.25" customHeight="1" thickBot="1">
      <c r="A7" s="656"/>
      <c r="B7" s="656"/>
      <c r="C7" s="663" t="s">
        <v>150</v>
      </c>
      <c r="D7" s="664"/>
      <c r="E7" s="664"/>
      <c r="F7" s="664"/>
      <c r="G7" s="665"/>
      <c r="H7" s="579" t="s">
        <v>33</v>
      </c>
      <c r="I7" s="663" t="s">
        <v>150</v>
      </c>
      <c r="J7" s="664"/>
      <c r="K7" s="664"/>
      <c r="L7" s="664"/>
      <c r="M7" s="665"/>
      <c r="N7" s="579" t="s">
        <v>32</v>
      </c>
      <c r="O7" s="666" t="s">
        <v>152</v>
      </c>
      <c r="P7" s="664"/>
      <c r="Q7" s="664"/>
      <c r="R7" s="664"/>
      <c r="S7" s="665"/>
      <c r="T7" s="579" t="s">
        <v>33</v>
      </c>
      <c r="U7" s="666" t="s">
        <v>153</v>
      </c>
      <c r="V7" s="664"/>
      <c r="W7" s="664"/>
      <c r="X7" s="664"/>
      <c r="Y7" s="665"/>
      <c r="Z7" s="579" t="s">
        <v>32</v>
      </c>
    </row>
    <row r="8" spans="1:26" s="158" customFormat="1" ht="26.25" customHeight="1">
      <c r="A8" s="657"/>
      <c r="B8" s="657"/>
      <c r="C8" s="562" t="s">
        <v>21</v>
      </c>
      <c r="D8" s="563"/>
      <c r="E8" s="564" t="s">
        <v>20</v>
      </c>
      <c r="F8" s="565"/>
      <c r="G8" s="566" t="s">
        <v>16</v>
      </c>
      <c r="H8" s="580"/>
      <c r="I8" s="562" t="s">
        <v>21</v>
      </c>
      <c r="J8" s="563"/>
      <c r="K8" s="564" t="s">
        <v>20</v>
      </c>
      <c r="L8" s="565"/>
      <c r="M8" s="566" t="s">
        <v>16</v>
      </c>
      <c r="N8" s="580"/>
      <c r="O8" s="563" t="s">
        <v>21</v>
      </c>
      <c r="P8" s="563"/>
      <c r="Q8" s="568" t="s">
        <v>20</v>
      </c>
      <c r="R8" s="563"/>
      <c r="S8" s="566" t="s">
        <v>16</v>
      </c>
      <c r="T8" s="580"/>
      <c r="U8" s="569" t="s">
        <v>21</v>
      </c>
      <c r="V8" s="565"/>
      <c r="W8" s="564" t="s">
        <v>20</v>
      </c>
      <c r="X8" s="585"/>
      <c r="Y8" s="566" t="s">
        <v>16</v>
      </c>
      <c r="Z8" s="580"/>
    </row>
    <row r="9" spans="1:26" s="158" customFormat="1" ht="31.5" thickBot="1">
      <c r="A9" s="658"/>
      <c r="B9" s="658"/>
      <c r="C9" s="161" t="s">
        <v>18</v>
      </c>
      <c r="D9" s="159" t="s">
        <v>17</v>
      </c>
      <c r="E9" s="160" t="s">
        <v>18</v>
      </c>
      <c r="F9" s="159" t="s">
        <v>17</v>
      </c>
      <c r="G9" s="567"/>
      <c r="H9" s="581"/>
      <c r="I9" s="161" t="s">
        <v>18</v>
      </c>
      <c r="J9" s="159" t="s">
        <v>17</v>
      </c>
      <c r="K9" s="160" t="s">
        <v>18</v>
      </c>
      <c r="L9" s="159" t="s">
        <v>17</v>
      </c>
      <c r="M9" s="567"/>
      <c r="N9" s="581"/>
      <c r="O9" s="162" t="s">
        <v>18</v>
      </c>
      <c r="P9" s="159" t="s">
        <v>17</v>
      </c>
      <c r="Q9" s="160" t="s">
        <v>18</v>
      </c>
      <c r="R9" s="159" t="s">
        <v>17</v>
      </c>
      <c r="S9" s="567"/>
      <c r="T9" s="581"/>
      <c r="U9" s="161" t="s">
        <v>18</v>
      </c>
      <c r="V9" s="159" t="s">
        <v>17</v>
      </c>
      <c r="W9" s="160" t="s">
        <v>18</v>
      </c>
      <c r="X9" s="159" t="s">
        <v>17</v>
      </c>
      <c r="Y9" s="567"/>
      <c r="Z9" s="581"/>
    </row>
    <row r="10" spans="1:26" s="147" customFormat="1" ht="18" customHeight="1" thickBot="1" thickTop="1">
      <c r="A10" s="157" t="s">
        <v>23</v>
      </c>
      <c r="B10" s="342"/>
      <c r="C10" s="156">
        <f>SUM(C11:C21)</f>
        <v>449292</v>
      </c>
      <c r="D10" s="150">
        <f>SUM(D11:D21)</f>
        <v>416271</v>
      </c>
      <c r="E10" s="151">
        <f>SUM(E11:E21)</f>
        <v>5461</v>
      </c>
      <c r="F10" s="150">
        <f>SUM(F11:F21)</f>
        <v>5821</v>
      </c>
      <c r="G10" s="149">
        <f aca="true" t="shared" si="0" ref="G10:G18">SUM(C10:F10)</f>
        <v>876845</v>
      </c>
      <c r="H10" s="153">
        <f aca="true" t="shared" si="1" ref="H10:H21">G10/$G$10</f>
        <v>1</v>
      </c>
      <c r="I10" s="152">
        <f>SUM(I11:I21)</f>
        <v>430556</v>
      </c>
      <c r="J10" s="150">
        <f>SUM(J11:J21)</f>
        <v>401864</v>
      </c>
      <c r="K10" s="151">
        <f>SUM(K11:K21)</f>
        <v>3061</v>
      </c>
      <c r="L10" s="150">
        <f>SUM(L11:L21)</f>
        <v>3059</v>
      </c>
      <c r="M10" s="149">
        <f aca="true" t="shared" si="2" ref="M10:M21">SUM(I10:L10)</f>
        <v>838540</v>
      </c>
      <c r="N10" s="155">
        <f aca="true" t="shared" si="3" ref="N10:N18">IF(ISERROR(G10/M10-1),"         /0",(G10/M10-1))</f>
        <v>0.04568058768812455</v>
      </c>
      <c r="O10" s="154">
        <f>SUM(O11:O21)</f>
        <v>4076643</v>
      </c>
      <c r="P10" s="150">
        <f>SUM(P11:P21)</f>
        <v>3954989</v>
      </c>
      <c r="Q10" s="151">
        <f>SUM(Q11:Q21)</f>
        <v>38352</v>
      </c>
      <c r="R10" s="150">
        <f>SUM(R11:R21)</f>
        <v>41985</v>
      </c>
      <c r="S10" s="149">
        <f aca="true" t="shared" si="4" ref="S10:S18">SUM(O10:R10)</f>
        <v>8111969</v>
      </c>
      <c r="T10" s="153">
        <f aca="true" t="shared" si="5" ref="T10:T21">S10/$S$10</f>
        <v>1</v>
      </c>
      <c r="U10" s="152">
        <f>SUM(U11:U21)</f>
        <v>3664357</v>
      </c>
      <c r="V10" s="150">
        <f>SUM(V11:V21)</f>
        <v>3548789</v>
      </c>
      <c r="W10" s="151">
        <f>SUM(W11:W21)</f>
        <v>33187</v>
      </c>
      <c r="X10" s="150">
        <f>SUM(X11:X21)</f>
        <v>30972</v>
      </c>
      <c r="Y10" s="149">
        <f aca="true" t="shared" si="6" ref="Y10:Y18">SUM(U10:X10)</f>
        <v>7277305</v>
      </c>
      <c r="Z10" s="148">
        <f>IF(ISERROR(S10/Y10-1),"         /0",(S10/Y10-1))</f>
        <v>0.11469410722788176</v>
      </c>
    </row>
    <row r="11" spans="1:26" ht="21" customHeight="1" thickTop="1">
      <c r="A11" s="146" t="s">
        <v>379</v>
      </c>
      <c r="B11" s="343" t="s">
        <v>380</v>
      </c>
      <c r="C11" s="144">
        <v>301248</v>
      </c>
      <c r="D11" s="140">
        <v>283487</v>
      </c>
      <c r="E11" s="141">
        <v>1116</v>
      </c>
      <c r="F11" s="140">
        <v>1027</v>
      </c>
      <c r="G11" s="139">
        <f t="shared" si="0"/>
        <v>586878</v>
      </c>
      <c r="H11" s="143">
        <f t="shared" si="1"/>
        <v>0.6693064338623131</v>
      </c>
      <c r="I11" s="142">
        <v>299248</v>
      </c>
      <c r="J11" s="140">
        <v>281598</v>
      </c>
      <c r="K11" s="141">
        <v>1697</v>
      </c>
      <c r="L11" s="140">
        <v>1772</v>
      </c>
      <c r="M11" s="139">
        <f t="shared" si="2"/>
        <v>584315</v>
      </c>
      <c r="N11" s="145">
        <f t="shared" si="3"/>
        <v>0.004386332714374941</v>
      </c>
      <c r="O11" s="144">
        <v>2750382</v>
      </c>
      <c r="P11" s="140">
        <v>2711142</v>
      </c>
      <c r="Q11" s="141">
        <v>18310</v>
      </c>
      <c r="R11" s="140">
        <v>18925</v>
      </c>
      <c r="S11" s="139">
        <f t="shared" si="4"/>
        <v>5498759</v>
      </c>
      <c r="T11" s="143">
        <f t="shared" si="5"/>
        <v>0.6778574967433924</v>
      </c>
      <c r="U11" s="142">
        <v>2443931</v>
      </c>
      <c r="V11" s="140">
        <v>2405257</v>
      </c>
      <c r="W11" s="141">
        <v>17883</v>
      </c>
      <c r="X11" s="140">
        <v>15614</v>
      </c>
      <c r="Y11" s="139">
        <f t="shared" si="6"/>
        <v>4882685</v>
      </c>
      <c r="Z11" s="138">
        <f aca="true" t="shared" si="7" ref="Z11:Z18">IF(ISERROR(S11/Y11-1),"         /0",IF(S11/Y11&gt;5,"  *  ",(S11/Y11-1)))</f>
        <v>0.126175249888125</v>
      </c>
    </row>
    <row r="12" spans="1:26" ht="21" customHeight="1">
      <c r="A12" s="137" t="s">
        <v>381</v>
      </c>
      <c r="B12" s="344" t="s">
        <v>382</v>
      </c>
      <c r="C12" s="135">
        <v>56512</v>
      </c>
      <c r="D12" s="131">
        <v>51326</v>
      </c>
      <c r="E12" s="132">
        <v>2894</v>
      </c>
      <c r="F12" s="131">
        <v>3376</v>
      </c>
      <c r="G12" s="130">
        <f t="shared" si="0"/>
        <v>114108</v>
      </c>
      <c r="H12" s="134">
        <f t="shared" si="1"/>
        <v>0.13013474445312456</v>
      </c>
      <c r="I12" s="133">
        <v>49104</v>
      </c>
      <c r="J12" s="131">
        <v>44967</v>
      </c>
      <c r="K12" s="132">
        <v>599</v>
      </c>
      <c r="L12" s="131">
        <v>511</v>
      </c>
      <c r="M12" s="139">
        <f t="shared" si="2"/>
        <v>95181</v>
      </c>
      <c r="N12" s="136">
        <f t="shared" si="3"/>
        <v>0.19885271220096445</v>
      </c>
      <c r="O12" s="135">
        <v>480215</v>
      </c>
      <c r="P12" s="131">
        <v>465757</v>
      </c>
      <c r="Q12" s="132">
        <v>10580</v>
      </c>
      <c r="R12" s="131">
        <v>12791</v>
      </c>
      <c r="S12" s="130">
        <f t="shared" si="4"/>
        <v>969343</v>
      </c>
      <c r="T12" s="134">
        <f t="shared" si="5"/>
        <v>0.1194954024109313</v>
      </c>
      <c r="U12" s="133">
        <v>435050</v>
      </c>
      <c r="V12" s="131">
        <v>416734</v>
      </c>
      <c r="W12" s="132">
        <v>5511</v>
      </c>
      <c r="X12" s="131">
        <v>5921</v>
      </c>
      <c r="Y12" s="130">
        <f t="shared" si="6"/>
        <v>863216</v>
      </c>
      <c r="Z12" s="129">
        <f t="shared" si="7"/>
        <v>0.12294373598265085</v>
      </c>
    </row>
    <row r="13" spans="1:26" ht="21" customHeight="1">
      <c r="A13" s="137" t="s">
        <v>383</v>
      </c>
      <c r="B13" s="344" t="s">
        <v>384</v>
      </c>
      <c r="C13" s="135">
        <v>37974</v>
      </c>
      <c r="D13" s="131">
        <v>34406</v>
      </c>
      <c r="E13" s="132">
        <v>497</v>
      </c>
      <c r="F13" s="131">
        <v>478</v>
      </c>
      <c r="G13" s="130">
        <f t="shared" si="0"/>
        <v>73355</v>
      </c>
      <c r="H13" s="134">
        <f t="shared" si="1"/>
        <v>0.08365788708380614</v>
      </c>
      <c r="I13" s="133">
        <v>32431</v>
      </c>
      <c r="J13" s="131">
        <v>30177</v>
      </c>
      <c r="K13" s="132">
        <v>739</v>
      </c>
      <c r="L13" s="131">
        <v>759</v>
      </c>
      <c r="M13" s="139">
        <f t="shared" si="2"/>
        <v>64106</v>
      </c>
      <c r="N13" s="136">
        <f t="shared" si="3"/>
        <v>0.1442766667706612</v>
      </c>
      <c r="O13" s="135">
        <v>337349</v>
      </c>
      <c r="P13" s="131">
        <v>306491</v>
      </c>
      <c r="Q13" s="132">
        <v>5995</v>
      </c>
      <c r="R13" s="131">
        <v>6086</v>
      </c>
      <c r="S13" s="130">
        <f t="shared" si="4"/>
        <v>655921</v>
      </c>
      <c r="T13" s="134">
        <f t="shared" si="5"/>
        <v>0.08085842044021618</v>
      </c>
      <c r="U13" s="133">
        <v>317789</v>
      </c>
      <c r="V13" s="131">
        <v>291194</v>
      </c>
      <c r="W13" s="132">
        <v>6241</v>
      </c>
      <c r="X13" s="131">
        <v>6216</v>
      </c>
      <c r="Y13" s="130">
        <f t="shared" si="6"/>
        <v>621440</v>
      </c>
      <c r="Z13" s="129">
        <f t="shared" si="7"/>
        <v>0.05548564624098873</v>
      </c>
    </row>
    <row r="14" spans="1:26" ht="21" customHeight="1">
      <c r="A14" s="137" t="s">
        <v>385</v>
      </c>
      <c r="B14" s="344" t="s">
        <v>386</v>
      </c>
      <c r="C14" s="135">
        <v>20076</v>
      </c>
      <c r="D14" s="131">
        <v>18225</v>
      </c>
      <c r="E14" s="132">
        <v>925</v>
      </c>
      <c r="F14" s="131">
        <v>917</v>
      </c>
      <c r="G14" s="130">
        <f>SUM(C14:F14)</f>
        <v>40143</v>
      </c>
      <c r="H14" s="134">
        <f t="shared" si="1"/>
        <v>0.04578118139465926</v>
      </c>
      <c r="I14" s="133">
        <v>17069</v>
      </c>
      <c r="J14" s="131">
        <v>15902</v>
      </c>
      <c r="K14" s="132">
        <v>15</v>
      </c>
      <c r="L14" s="131">
        <v>9</v>
      </c>
      <c r="M14" s="139">
        <f>SUM(I14:L14)</f>
        <v>32995</v>
      </c>
      <c r="N14" s="136">
        <f>IF(ISERROR(G14/M14-1),"         /0",(G14/M14-1))</f>
        <v>0.21663888467949688</v>
      </c>
      <c r="O14" s="135">
        <v>195140</v>
      </c>
      <c r="P14" s="131">
        <v>186460</v>
      </c>
      <c r="Q14" s="132">
        <v>2218</v>
      </c>
      <c r="R14" s="131">
        <v>3024</v>
      </c>
      <c r="S14" s="130">
        <f>SUM(O14:R14)</f>
        <v>386842</v>
      </c>
      <c r="T14" s="134">
        <f t="shared" si="5"/>
        <v>0.04768780551306347</v>
      </c>
      <c r="U14" s="133">
        <v>163241</v>
      </c>
      <c r="V14" s="131">
        <v>162573</v>
      </c>
      <c r="W14" s="132">
        <v>170</v>
      </c>
      <c r="X14" s="131">
        <v>111</v>
      </c>
      <c r="Y14" s="130">
        <f>SUM(U14:X14)</f>
        <v>326095</v>
      </c>
      <c r="Z14" s="129">
        <f>IF(ISERROR(S14/Y14-1),"         /0",IF(S14/Y14&gt;5,"  *  ",(S14/Y14-1)))</f>
        <v>0.18628620494027803</v>
      </c>
    </row>
    <row r="15" spans="1:26" ht="21" customHeight="1">
      <c r="A15" s="137" t="s">
        <v>387</v>
      </c>
      <c r="B15" s="344" t="s">
        <v>388</v>
      </c>
      <c r="C15" s="135">
        <v>10787</v>
      </c>
      <c r="D15" s="131">
        <v>9527</v>
      </c>
      <c r="E15" s="132">
        <v>23</v>
      </c>
      <c r="F15" s="131">
        <v>13</v>
      </c>
      <c r="G15" s="130">
        <f t="shared" si="0"/>
        <v>20350</v>
      </c>
      <c r="H15" s="134">
        <f t="shared" si="1"/>
        <v>0.023208206695596142</v>
      </c>
      <c r="I15" s="133">
        <v>9044</v>
      </c>
      <c r="J15" s="131">
        <v>8683</v>
      </c>
      <c r="K15" s="132"/>
      <c r="L15" s="131"/>
      <c r="M15" s="139">
        <f t="shared" si="2"/>
        <v>17727</v>
      </c>
      <c r="N15" s="136">
        <f t="shared" si="3"/>
        <v>0.1479663789699328</v>
      </c>
      <c r="O15" s="135">
        <v>96886</v>
      </c>
      <c r="P15" s="131">
        <v>94475</v>
      </c>
      <c r="Q15" s="132">
        <v>107</v>
      </c>
      <c r="R15" s="131">
        <v>64</v>
      </c>
      <c r="S15" s="130">
        <f t="shared" si="4"/>
        <v>191532</v>
      </c>
      <c r="T15" s="134">
        <f t="shared" si="5"/>
        <v>0.023611036975116646</v>
      </c>
      <c r="U15" s="133">
        <v>94795</v>
      </c>
      <c r="V15" s="131">
        <v>91101</v>
      </c>
      <c r="W15" s="132">
        <v>131</v>
      </c>
      <c r="X15" s="131">
        <v>75</v>
      </c>
      <c r="Y15" s="130">
        <f t="shared" si="6"/>
        <v>186102</v>
      </c>
      <c r="Z15" s="129">
        <f t="shared" si="7"/>
        <v>0.02917754779636983</v>
      </c>
    </row>
    <row r="16" spans="1:26" ht="21" customHeight="1">
      <c r="A16" s="137" t="s">
        <v>395</v>
      </c>
      <c r="B16" s="344" t="s">
        <v>396</v>
      </c>
      <c r="C16" s="135">
        <v>8462</v>
      </c>
      <c r="D16" s="131">
        <v>6423</v>
      </c>
      <c r="E16" s="132">
        <v>1</v>
      </c>
      <c r="F16" s="131">
        <v>0</v>
      </c>
      <c r="G16" s="130">
        <f>SUM(C16:F16)</f>
        <v>14886</v>
      </c>
      <c r="H16" s="134">
        <f t="shared" si="1"/>
        <v>0.01697677468651814</v>
      </c>
      <c r="I16" s="133">
        <v>7431</v>
      </c>
      <c r="J16" s="131">
        <v>5999</v>
      </c>
      <c r="K16" s="132">
        <v>3</v>
      </c>
      <c r="L16" s="131"/>
      <c r="M16" s="130">
        <f t="shared" si="2"/>
        <v>13433</v>
      </c>
      <c r="N16" s="136">
        <f>IF(ISERROR(G16/M16-1),"         /0",(G16/M16-1))</f>
        <v>0.10816645574331862</v>
      </c>
      <c r="O16" s="135">
        <v>73345</v>
      </c>
      <c r="P16" s="131">
        <v>62991</v>
      </c>
      <c r="Q16" s="132">
        <v>912</v>
      </c>
      <c r="R16" s="131">
        <v>831</v>
      </c>
      <c r="S16" s="130">
        <f>SUM(O16:R16)</f>
        <v>138079</v>
      </c>
      <c r="T16" s="134">
        <f t="shared" si="5"/>
        <v>0.01702163802647668</v>
      </c>
      <c r="U16" s="133">
        <v>69325</v>
      </c>
      <c r="V16" s="131">
        <v>60398</v>
      </c>
      <c r="W16" s="132">
        <v>772</v>
      </c>
      <c r="X16" s="131">
        <v>661</v>
      </c>
      <c r="Y16" s="130">
        <f>SUM(U16:X16)</f>
        <v>131156</v>
      </c>
      <c r="Z16" s="129">
        <f>IF(ISERROR(S16/Y16-1),"         /0",IF(S16/Y16&gt;5,"  *  ",(S16/Y16-1)))</f>
        <v>0.05278447040165912</v>
      </c>
    </row>
    <row r="17" spans="1:26" ht="21" customHeight="1">
      <c r="A17" s="137" t="s">
        <v>391</v>
      </c>
      <c r="B17" s="344" t="s">
        <v>392</v>
      </c>
      <c r="C17" s="135">
        <v>3773</v>
      </c>
      <c r="D17" s="131">
        <v>3518</v>
      </c>
      <c r="E17" s="132">
        <v>0</v>
      </c>
      <c r="F17" s="131">
        <v>0</v>
      </c>
      <c r="G17" s="130">
        <f t="shared" si="0"/>
        <v>7291</v>
      </c>
      <c r="H17" s="134">
        <f t="shared" si="1"/>
        <v>0.008315038575803022</v>
      </c>
      <c r="I17" s="133">
        <v>3699</v>
      </c>
      <c r="J17" s="131">
        <v>3403</v>
      </c>
      <c r="K17" s="132"/>
      <c r="L17" s="131"/>
      <c r="M17" s="130">
        <f t="shared" si="2"/>
        <v>7102</v>
      </c>
      <c r="N17" s="136">
        <f t="shared" si="3"/>
        <v>0.02661222190932122</v>
      </c>
      <c r="O17" s="135">
        <v>32881</v>
      </c>
      <c r="P17" s="131">
        <v>31488</v>
      </c>
      <c r="Q17" s="132">
        <v>23</v>
      </c>
      <c r="R17" s="131">
        <v>24</v>
      </c>
      <c r="S17" s="130">
        <f t="shared" si="4"/>
        <v>64416</v>
      </c>
      <c r="T17" s="134">
        <f t="shared" si="5"/>
        <v>0.00794085874835074</v>
      </c>
      <c r="U17" s="133">
        <v>32892</v>
      </c>
      <c r="V17" s="131">
        <v>29884</v>
      </c>
      <c r="W17" s="132">
        <v>1</v>
      </c>
      <c r="X17" s="131">
        <v>7</v>
      </c>
      <c r="Y17" s="130">
        <f t="shared" si="6"/>
        <v>62784</v>
      </c>
      <c r="Z17" s="129">
        <f t="shared" si="7"/>
        <v>0.025993883792049033</v>
      </c>
    </row>
    <row r="18" spans="1:26" ht="21" customHeight="1">
      <c r="A18" s="137" t="s">
        <v>389</v>
      </c>
      <c r="B18" s="344" t="s">
        <v>390</v>
      </c>
      <c r="C18" s="135">
        <v>3566</v>
      </c>
      <c r="D18" s="131">
        <v>3317</v>
      </c>
      <c r="E18" s="132">
        <v>0</v>
      </c>
      <c r="F18" s="131">
        <v>0</v>
      </c>
      <c r="G18" s="130">
        <f t="shared" si="0"/>
        <v>6883</v>
      </c>
      <c r="H18" s="134">
        <f t="shared" si="1"/>
        <v>0.007849733989473624</v>
      </c>
      <c r="I18" s="133">
        <v>5357</v>
      </c>
      <c r="J18" s="131">
        <v>4344</v>
      </c>
      <c r="K18" s="132"/>
      <c r="L18" s="131"/>
      <c r="M18" s="130">
        <f t="shared" si="2"/>
        <v>9701</v>
      </c>
      <c r="N18" s="136">
        <f t="shared" si="3"/>
        <v>-0.29048551695701474</v>
      </c>
      <c r="O18" s="135">
        <v>40180</v>
      </c>
      <c r="P18" s="131">
        <v>35434</v>
      </c>
      <c r="Q18" s="132">
        <v>105</v>
      </c>
      <c r="R18" s="131">
        <v>125</v>
      </c>
      <c r="S18" s="130">
        <f t="shared" si="4"/>
        <v>75844</v>
      </c>
      <c r="T18" s="134">
        <f t="shared" si="5"/>
        <v>0.00934964125232727</v>
      </c>
      <c r="U18" s="133">
        <v>43894</v>
      </c>
      <c r="V18" s="131">
        <v>36579</v>
      </c>
      <c r="W18" s="132">
        <v>2189</v>
      </c>
      <c r="X18" s="131">
        <v>2058</v>
      </c>
      <c r="Y18" s="130">
        <f t="shared" si="6"/>
        <v>84720</v>
      </c>
      <c r="Z18" s="129">
        <f t="shared" si="7"/>
        <v>-0.1047686496694995</v>
      </c>
    </row>
    <row r="19" spans="1:26" ht="21" customHeight="1">
      <c r="A19" s="137" t="s">
        <v>404</v>
      </c>
      <c r="B19" s="344" t="s">
        <v>405</v>
      </c>
      <c r="C19" s="135">
        <v>2460</v>
      </c>
      <c r="D19" s="131">
        <v>2070</v>
      </c>
      <c r="E19" s="132">
        <v>0</v>
      </c>
      <c r="F19" s="131">
        <v>0</v>
      </c>
      <c r="G19" s="130">
        <f>SUM(C19:F19)</f>
        <v>4530</v>
      </c>
      <c r="H19" s="134">
        <f t="shared" si="1"/>
        <v>0.005166249451157274</v>
      </c>
      <c r="I19" s="133">
        <v>2289</v>
      </c>
      <c r="J19" s="131">
        <v>1998</v>
      </c>
      <c r="K19" s="132"/>
      <c r="L19" s="131"/>
      <c r="M19" s="139">
        <f t="shared" si="2"/>
        <v>4287</v>
      </c>
      <c r="N19" s="136">
        <f>IF(ISERROR(G19/M19-1),"         /0",(G19/M19-1))</f>
        <v>0.05668299510146957</v>
      </c>
      <c r="O19" s="135">
        <v>24526</v>
      </c>
      <c r="P19" s="131">
        <v>21136</v>
      </c>
      <c r="Q19" s="132">
        <v>13</v>
      </c>
      <c r="R19" s="131">
        <v>1</v>
      </c>
      <c r="S19" s="130">
        <f>SUM(O19:R19)</f>
        <v>45676</v>
      </c>
      <c r="T19" s="134">
        <f t="shared" si="5"/>
        <v>0.00563069212912426</v>
      </c>
      <c r="U19" s="133">
        <v>19887</v>
      </c>
      <c r="V19" s="131">
        <v>18106</v>
      </c>
      <c r="W19" s="132">
        <v>2</v>
      </c>
      <c r="X19" s="131">
        <v>13</v>
      </c>
      <c r="Y19" s="130">
        <f>SUM(U19:X19)</f>
        <v>38008</v>
      </c>
      <c r="Z19" s="129">
        <f>IF(ISERROR(S19/Y19-1),"         /0",IF(S19/Y19&gt;5,"  *  ",(S19/Y19-1)))</f>
        <v>0.2017470006314459</v>
      </c>
    </row>
    <row r="20" spans="1:26" ht="21" customHeight="1">
      <c r="A20" s="137" t="s">
        <v>399</v>
      </c>
      <c r="B20" s="344" t="s">
        <v>400</v>
      </c>
      <c r="C20" s="135">
        <v>1784</v>
      </c>
      <c r="D20" s="131">
        <v>1736</v>
      </c>
      <c r="E20" s="132">
        <v>0</v>
      </c>
      <c r="F20" s="131">
        <v>0</v>
      </c>
      <c r="G20" s="130">
        <f>SUM(C20:F20)</f>
        <v>3520</v>
      </c>
      <c r="H20" s="134">
        <f t="shared" si="1"/>
        <v>0.004014392509508522</v>
      </c>
      <c r="I20" s="133">
        <v>2609</v>
      </c>
      <c r="J20" s="131">
        <v>2861</v>
      </c>
      <c r="K20" s="132"/>
      <c r="L20" s="131"/>
      <c r="M20" s="139">
        <f t="shared" si="2"/>
        <v>5470</v>
      </c>
      <c r="N20" s="136">
        <f>IF(ISERROR(G20/M20-1),"         /0",(G20/M20-1))</f>
        <v>-0.356489945155393</v>
      </c>
      <c r="O20" s="135">
        <v>20882</v>
      </c>
      <c r="P20" s="131">
        <v>18889</v>
      </c>
      <c r="Q20" s="132">
        <v>0</v>
      </c>
      <c r="R20" s="131"/>
      <c r="S20" s="130">
        <f>SUM(O20:R20)</f>
        <v>39771</v>
      </c>
      <c r="T20" s="134">
        <f t="shared" si="5"/>
        <v>0.004902755422265544</v>
      </c>
      <c r="U20" s="133">
        <v>19324</v>
      </c>
      <c r="V20" s="131">
        <v>17016</v>
      </c>
      <c r="W20" s="132">
        <v>0</v>
      </c>
      <c r="X20" s="131">
        <v>7</v>
      </c>
      <c r="Y20" s="130">
        <f>SUM(U20:X20)</f>
        <v>36347</v>
      </c>
      <c r="Z20" s="129">
        <f>IF(ISERROR(S20/Y20-1),"         /0",IF(S20/Y20&gt;5,"  *  ",(S20/Y20-1)))</f>
        <v>0.0942030979172972</v>
      </c>
    </row>
    <row r="21" spans="1:26" ht="21" customHeight="1" thickBot="1">
      <c r="A21" s="128" t="s">
        <v>53</v>
      </c>
      <c r="B21" s="345"/>
      <c r="C21" s="126">
        <v>2650</v>
      </c>
      <c r="D21" s="122">
        <v>2236</v>
      </c>
      <c r="E21" s="123">
        <v>5</v>
      </c>
      <c r="F21" s="122">
        <v>10</v>
      </c>
      <c r="G21" s="121">
        <f>SUM(C21:F21)</f>
        <v>4901</v>
      </c>
      <c r="H21" s="125">
        <f t="shared" si="1"/>
        <v>0.005589357298040132</v>
      </c>
      <c r="I21" s="124">
        <v>2275</v>
      </c>
      <c r="J21" s="122">
        <v>1932</v>
      </c>
      <c r="K21" s="123">
        <v>8</v>
      </c>
      <c r="L21" s="122">
        <v>8</v>
      </c>
      <c r="M21" s="412">
        <f t="shared" si="2"/>
        <v>4223</v>
      </c>
      <c r="N21" s="127">
        <f>IF(ISERROR(G21/M21-1),"         /0",(G21/M21-1))</f>
        <v>0.16054937248401613</v>
      </c>
      <c r="O21" s="126">
        <v>24857</v>
      </c>
      <c r="P21" s="122">
        <v>20726</v>
      </c>
      <c r="Q21" s="123">
        <v>89</v>
      </c>
      <c r="R21" s="122">
        <v>114</v>
      </c>
      <c r="S21" s="121">
        <f>SUM(O21:R21)</f>
        <v>45786</v>
      </c>
      <c r="T21" s="125">
        <f t="shared" si="5"/>
        <v>0.005644252338735515</v>
      </c>
      <c r="U21" s="124">
        <v>24229</v>
      </c>
      <c r="V21" s="122">
        <v>19947</v>
      </c>
      <c r="W21" s="123">
        <v>287</v>
      </c>
      <c r="X21" s="122">
        <v>289</v>
      </c>
      <c r="Y21" s="121">
        <f>SUM(U21:X21)</f>
        <v>44752</v>
      </c>
      <c r="Z21" s="120">
        <f>IF(ISERROR(S21/Y21-1),"         /0",IF(S21/Y21&gt;5,"  *  ",(S21/Y21-1)))</f>
        <v>0.023105112620664947</v>
      </c>
    </row>
    <row r="22" spans="1:2" ht="15.75" thickTop="1">
      <c r="A22" s="119" t="s">
        <v>487</v>
      </c>
      <c r="B22" s="119"/>
    </row>
    <row r="23" spans="1:2" ht="15">
      <c r="A23" s="119" t="s">
        <v>140</v>
      </c>
      <c r="B23" s="119"/>
    </row>
    <row r="24" spans="1:3" ht="14.25">
      <c r="A24" s="346" t="s">
        <v>120</v>
      </c>
      <c r="B24" s="347"/>
      <c r="C24" s="347"/>
    </row>
  </sheetData>
  <sheetProtection/>
  <mergeCells count="26">
    <mergeCell ref="U8:V8"/>
    <mergeCell ref="W8:X8"/>
    <mergeCell ref="N7:N9"/>
    <mergeCell ref="O7:S7"/>
    <mergeCell ref="T7:T9"/>
    <mergeCell ref="U7:Y7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</mergeCells>
  <conditionalFormatting sqref="Z22:Z65536 N22:N65536 Z4 N4 N6 Z6">
    <cfRule type="cellIs" priority="9" dxfId="99" operator="lessThan" stopIfTrue="1">
      <formula>0</formula>
    </cfRule>
  </conditionalFormatting>
  <conditionalFormatting sqref="N10:N21 Z10:Z21">
    <cfRule type="cellIs" priority="10" dxfId="99" operator="lessThan" stopIfTrue="1">
      <formula>0</formula>
    </cfRule>
    <cfRule type="cellIs" priority="11" dxfId="101" operator="greaterThanOrEqual" stopIfTrue="1">
      <formula>0</formula>
    </cfRule>
  </conditionalFormatting>
  <conditionalFormatting sqref="N8:N9 Z8:Z9">
    <cfRule type="cellIs" priority="6" dxfId="99" operator="lessThan" stopIfTrue="1">
      <formula>0</formula>
    </cfRule>
  </conditionalFormatting>
  <conditionalFormatting sqref="H8:H9">
    <cfRule type="cellIs" priority="5" dxfId="99" operator="lessThan" stopIfTrue="1">
      <formula>0</formula>
    </cfRule>
  </conditionalFormatting>
  <conditionalFormatting sqref="T8:T9">
    <cfRule type="cellIs" priority="4" dxfId="99" operator="lessThan" stopIfTrue="1">
      <formula>0</formula>
    </cfRule>
  </conditionalFormatting>
  <conditionalFormatting sqref="N7 Z7">
    <cfRule type="cellIs" priority="3" dxfId="99" operator="lessThan" stopIfTrue="1">
      <formula>0</formula>
    </cfRule>
  </conditionalFormatting>
  <conditionalFormatting sqref="H7">
    <cfRule type="cellIs" priority="2" dxfId="99" operator="lessThan" stopIfTrue="1">
      <formula>0</formula>
    </cfRule>
  </conditionalFormatting>
  <conditionalFormatting sqref="T7">
    <cfRule type="cellIs" priority="1" dxfId="99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S26"/>
  <sheetViews>
    <sheetView zoomScalePageLayoutView="0" workbookViewId="0" topLeftCell="A1">
      <selection activeCell="M2" sqref="M2:N2"/>
    </sheetView>
  </sheetViews>
  <sheetFormatPr defaultColWidth="11.421875" defaultRowHeight="15"/>
  <cols>
    <col min="1" max="16384" width="11.421875" style="330" customWidth="1"/>
  </cols>
  <sheetData>
    <row r="1" spans="1:8" ht="13.5" thickBot="1">
      <c r="A1" s="329"/>
      <c r="B1" s="329"/>
      <c r="C1" s="329"/>
      <c r="D1" s="329"/>
      <c r="E1" s="329"/>
      <c r="F1" s="329"/>
      <c r="G1" s="329"/>
      <c r="H1" s="329"/>
    </row>
    <row r="2" spans="1:14" ht="32.25" thickBot="1" thickTop="1">
      <c r="A2" s="331" t="s">
        <v>145</v>
      </c>
      <c r="B2" s="332"/>
      <c r="M2" s="497" t="s">
        <v>27</v>
      </c>
      <c r="N2" s="498"/>
    </row>
    <row r="3" spans="1:2" ht="26.25" thickTop="1">
      <c r="A3" s="333" t="s">
        <v>37</v>
      </c>
      <c r="B3" s="334"/>
    </row>
    <row r="9" spans="1:14" ht="27">
      <c r="A9" s="350" t="s">
        <v>107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</row>
    <row r="10" spans="1:14" ht="15.75">
      <c r="A10" s="336"/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</row>
    <row r="11" ht="15">
      <c r="A11" s="349" t="s">
        <v>130</v>
      </c>
    </row>
    <row r="12" ht="15">
      <c r="A12" s="349" t="s">
        <v>131</v>
      </c>
    </row>
    <row r="13" ht="15">
      <c r="A13" s="349" t="s">
        <v>132</v>
      </c>
    </row>
    <row r="15" ht="27">
      <c r="A15" s="350" t="s">
        <v>129</v>
      </c>
    </row>
    <row r="17" ht="22.5">
      <c r="A17" s="338" t="s">
        <v>142</v>
      </c>
    </row>
    <row r="18" spans="1:19" ht="70.5" customHeight="1">
      <c r="A18" s="499" t="s">
        <v>143</v>
      </c>
      <c r="B18" s="499"/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</row>
    <row r="20" ht="22.5">
      <c r="A20" s="338" t="s">
        <v>108</v>
      </c>
    </row>
    <row r="22" ht="15.75">
      <c r="A22" s="337" t="s">
        <v>109</v>
      </c>
    </row>
    <row r="23" ht="15.75">
      <c r="A23" s="337"/>
    </row>
    <row r="24" ht="22.5">
      <c r="A24" s="338" t="s">
        <v>110</v>
      </c>
    </row>
    <row r="25" ht="15.75">
      <c r="A25" s="337" t="s">
        <v>111</v>
      </c>
    </row>
    <row r="26" ht="15.75">
      <c r="A26" s="337" t="s">
        <v>112</v>
      </c>
    </row>
  </sheetData>
  <sheetProtection/>
  <mergeCells count="2">
    <mergeCell ref="M2:N2"/>
    <mergeCell ref="A18:S18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4">
      <selection activeCell="A16" sqref="A16"/>
    </sheetView>
  </sheetViews>
  <sheetFormatPr defaultColWidth="8.00390625" defaultRowHeight="15"/>
  <cols>
    <col min="1" max="1" width="23.421875" style="118" customWidth="1"/>
    <col min="2" max="2" width="35.421875" style="118" customWidth="1"/>
    <col min="3" max="3" width="9.8515625" style="118" customWidth="1"/>
    <col min="4" max="4" width="12.421875" style="118" bestFit="1" customWidth="1"/>
    <col min="5" max="5" width="8.57421875" style="118" bestFit="1" customWidth="1"/>
    <col min="6" max="6" width="10.57421875" style="118" bestFit="1" customWidth="1"/>
    <col min="7" max="7" width="9.00390625" style="118" customWidth="1"/>
    <col min="8" max="8" width="10.7109375" style="118" customWidth="1"/>
    <col min="9" max="9" width="9.57421875" style="118" customWidth="1"/>
    <col min="10" max="10" width="11.57421875" style="118" bestFit="1" customWidth="1"/>
    <col min="11" max="11" width="9.00390625" style="118" bestFit="1" customWidth="1"/>
    <col min="12" max="12" width="10.57421875" style="118" bestFit="1" customWidth="1"/>
    <col min="13" max="13" width="11.57421875" style="118" bestFit="1" customWidth="1"/>
    <col min="14" max="14" width="9.421875" style="118" customWidth="1"/>
    <col min="15" max="15" width="9.57421875" style="118" bestFit="1" customWidth="1"/>
    <col min="16" max="16" width="11.140625" style="118" customWidth="1"/>
    <col min="17" max="17" width="9.421875" style="118" customWidth="1"/>
    <col min="18" max="18" width="10.57421875" style="118" bestFit="1" customWidth="1"/>
    <col min="19" max="19" width="9.57421875" style="118" customWidth="1"/>
    <col min="20" max="20" width="10.140625" style="118" customWidth="1"/>
    <col min="21" max="21" width="9.421875" style="118" customWidth="1"/>
    <col min="22" max="22" width="10.421875" style="118" customWidth="1"/>
    <col min="23" max="23" width="9.421875" style="118" customWidth="1"/>
    <col min="24" max="24" width="10.28125" style="118" customWidth="1"/>
    <col min="25" max="25" width="10.7109375" style="118" customWidth="1"/>
    <col min="26" max="26" width="9.8515625" style="118" bestFit="1" customWidth="1"/>
    <col min="27" max="16384" width="8.00390625" style="118" customWidth="1"/>
  </cols>
  <sheetData>
    <row r="1" spans="25:26" ht="18.75" thickBot="1">
      <c r="Y1" s="570" t="s">
        <v>27</v>
      </c>
      <c r="Z1" s="571"/>
    </row>
    <row r="2" ht="5.25" customHeight="1" thickBot="1"/>
    <row r="3" spans="1:26" ht="24.75" customHeight="1" thickTop="1">
      <c r="A3" s="572" t="s">
        <v>124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4"/>
    </row>
    <row r="4" spans="1:26" ht="21" customHeight="1" thickBot="1">
      <c r="A4" s="586" t="s">
        <v>43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8"/>
    </row>
    <row r="5" spans="1:26" s="164" customFormat="1" ht="19.5" customHeight="1" thickBot="1" thickTop="1">
      <c r="A5" s="655" t="s">
        <v>118</v>
      </c>
      <c r="B5" s="655" t="s">
        <v>119</v>
      </c>
      <c r="C5" s="670" t="s">
        <v>35</v>
      </c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2"/>
      <c r="O5" s="673" t="s">
        <v>34</v>
      </c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672"/>
    </row>
    <row r="6" spans="1:26" s="163" customFormat="1" ht="26.25" customHeight="1" thickBot="1">
      <c r="A6" s="656"/>
      <c r="B6" s="656"/>
      <c r="C6" s="663" t="s">
        <v>150</v>
      </c>
      <c r="D6" s="664"/>
      <c r="E6" s="664"/>
      <c r="F6" s="664"/>
      <c r="G6" s="665"/>
      <c r="H6" s="674" t="s">
        <v>33</v>
      </c>
      <c r="I6" s="663" t="s">
        <v>150</v>
      </c>
      <c r="J6" s="664"/>
      <c r="K6" s="664"/>
      <c r="L6" s="664"/>
      <c r="M6" s="665"/>
      <c r="N6" s="674" t="s">
        <v>32</v>
      </c>
      <c r="O6" s="666" t="s">
        <v>152</v>
      </c>
      <c r="P6" s="664"/>
      <c r="Q6" s="664"/>
      <c r="R6" s="664"/>
      <c r="S6" s="665"/>
      <c r="T6" s="674" t="s">
        <v>33</v>
      </c>
      <c r="U6" s="666" t="s">
        <v>153</v>
      </c>
      <c r="V6" s="664"/>
      <c r="W6" s="664"/>
      <c r="X6" s="664"/>
      <c r="Y6" s="665"/>
      <c r="Z6" s="674" t="s">
        <v>32</v>
      </c>
    </row>
    <row r="7" spans="1:26" s="158" customFormat="1" ht="26.25" customHeight="1">
      <c r="A7" s="657"/>
      <c r="B7" s="657"/>
      <c r="C7" s="569" t="s">
        <v>21</v>
      </c>
      <c r="D7" s="585"/>
      <c r="E7" s="564" t="s">
        <v>20</v>
      </c>
      <c r="F7" s="585"/>
      <c r="G7" s="566" t="s">
        <v>16</v>
      </c>
      <c r="H7" s="580"/>
      <c r="I7" s="677" t="s">
        <v>21</v>
      </c>
      <c r="J7" s="585"/>
      <c r="K7" s="564" t="s">
        <v>20</v>
      </c>
      <c r="L7" s="585"/>
      <c r="M7" s="566" t="s">
        <v>16</v>
      </c>
      <c r="N7" s="580"/>
      <c r="O7" s="677" t="s">
        <v>21</v>
      </c>
      <c r="P7" s="585"/>
      <c r="Q7" s="564" t="s">
        <v>20</v>
      </c>
      <c r="R7" s="585"/>
      <c r="S7" s="566" t="s">
        <v>16</v>
      </c>
      <c r="T7" s="580"/>
      <c r="U7" s="677" t="s">
        <v>21</v>
      </c>
      <c r="V7" s="585"/>
      <c r="W7" s="564" t="s">
        <v>20</v>
      </c>
      <c r="X7" s="585"/>
      <c r="Y7" s="566" t="s">
        <v>16</v>
      </c>
      <c r="Z7" s="580"/>
    </row>
    <row r="8" spans="1:26" s="158" customFormat="1" ht="19.5" customHeight="1" thickBot="1">
      <c r="A8" s="658"/>
      <c r="B8" s="658"/>
      <c r="C8" s="161" t="s">
        <v>30</v>
      </c>
      <c r="D8" s="159" t="s">
        <v>29</v>
      </c>
      <c r="E8" s="160" t="s">
        <v>30</v>
      </c>
      <c r="F8" s="348" t="s">
        <v>29</v>
      </c>
      <c r="G8" s="676"/>
      <c r="H8" s="675"/>
      <c r="I8" s="161" t="s">
        <v>30</v>
      </c>
      <c r="J8" s="159" t="s">
        <v>29</v>
      </c>
      <c r="K8" s="160" t="s">
        <v>30</v>
      </c>
      <c r="L8" s="348" t="s">
        <v>29</v>
      </c>
      <c r="M8" s="676"/>
      <c r="N8" s="675"/>
      <c r="O8" s="161" t="s">
        <v>30</v>
      </c>
      <c r="P8" s="159" t="s">
        <v>29</v>
      </c>
      <c r="Q8" s="160" t="s">
        <v>30</v>
      </c>
      <c r="R8" s="348" t="s">
        <v>29</v>
      </c>
      <c r="S8" s="676"/>
      <c r="T8" s="675"/>
      <c r="U8" s="161" t="s">
        <v>30</v>
      </c>
      <c r="V8" s="159" t="s">
        <v>29</v>
      </c>
      <c r="W8" s="160" t="s">
        <v>30</v>
      </c>
      <c r="X8" s="348" t="s">
        <v>29</v>
      </c>
      <c r="Y8" s="676"/>
      <c r="Z8" s="675"/>
    </row>
    <row r="9" spans="1:26" s="147" customFormat="1" ht="18" customHeight="1" thickBot="1" thickTop="1">
      <c r="A9" s="157" t="s">
        <v>23</v>
      </c>
      <c r="B9" s="342"/>
      <c r="C9" s="156">
        <f>SUM(C10:C14)</f>
        <v>25300.704999999994</v>
      </c>
      <c r="D9" s="150">
        <f>SUM(D10:D14)</f>
        <v>14667.309000000001</v>
      </c>
      <c r="E9" s="151">
        <f>SUM(E10:E14)</f>
        <v>6098.960999999999</v>
      </c>
      <c r="F9" s="150">
        <f>SUM(F10:F14)</f>
        <v>2391.16</v>
      </c>
      <c r="G9" s="149">
        <f aca="true" t="shared" si="0" ref="G9:G14">SUM(C9:F9)</f>
        <v>48458.134999999995</v>
      </c>
      <c r="H9" s="153">
        <f aca="true" t="shared" si="1" ref="H9:H14">G9/$G$9</f>
        <v>1</v>
      </c>
      <c r="I9" s="152">
        <f>SUM(I10:I14)</f>
        <v>26812.659999999996</v>
      </c>
      <c r="J9" s="150">
        <f>SUM(J10:J14)</f>
        <v>17190.136000000002</v>
      </c>
      <c r="K9" s="151">
        <f>SUM(K10:K14)</f>
        <v>3099.704</v>
      </c>
      <c r="L9" s="150">
        <f>SUM(L10:L14)</f>
        <v>854.898</v>
      </c>
      <c r="M9" s="149">
        <f aca="true" t="shared" si="2" ref="M9:M14">SUM(I9:L9)</f>
        <v>47957.398</v>
      </c>
      <c r="N9" s="155">
        <f aca="true" t="shared" si="3" ref="N9:N14">IF(ISERROR(G9/M9-1),"         /0",(G9/M9-1))</f>
        <v>0.010441287911408192</v>
      </c>
      <c r="O9" s="154">
        <f>SUM(O10:O14)</f>
        <v>246336.27500000005</v>
      </c>
      <c r="P9" s="150">
        <f>SUM(P10:P14)</f>
        <v>138293.35100000005</v>
      </c>
      <c r="Q9" s="151">
        <f>SUM(Q10:Q14)</f>
        <v>38203.85399999999</v>
      </c>
      <c r="R9" s="150">
        <f>SUM(R10:R14)</f>
        <v>14145.51000000001</v>
      </c>
      <c r="S9" s="149">
        <f aca="true" t="shared" si="4" ref="S9:S14">SUM(O9:R9)</f>
        <v>436978.9900000001</v>
      </c>
      <c r="T9" s="153">
        <f aca="true" t="shared" si="5" ref="T9:T14">S9/$S$9</f>
        <v>1</v>
      </c>
      <c r="U9" s="152">
        <f>SUM(U10:U14)</f>
        <v>243477.52000000005</v>
      </c>
      <c r="V9" s="150">
        <f>SUM(V10:V14)</f>
        <v>138658.05499999996</v>
      </c>
      <c r="W9" s="151">
        <f>SUM(W10:W14)</f>
        <v>31063.835000000003</v>
      </c>
      <c r="X9" s="150">
        <f>SUM(X10:X14)</f>
        <v>14187.964000000002</v>
      </c>
      <c r="Y9" s="149">
        <f aca="true" t="shared" si="6" ref="Y9:Y14">SUM(U9:X9)</f>
        <v>427387.374</v>
      </c>
      <c r="Z9" s="148">
        <f>IF(ISERROR(S9/Y9-1),"         /0",(S9/Y9-1))</f>
        <v>0.02244244117515759</v>
      </c>
    </row>
    <row r="10" spans="1:26" ht="21.75" customHeight="1" thickTop="1">
      <c r="A10" s="146" t="s">
        <v>379</v>
      </c>
      <c r="B10" s="343" t="s">
        <v>380</v>
      </c>
      <c r="C10" s="144">
        <v>20204.084</v>
      </c>
      <c r="D10" s="140">
        <v>13291.943</v>
      </c>
      <c r="E10" s="141">
        <v>4214.038</v>
      </c>
      <c r="F10" s="140">
        <v>2155.968</v>
      </c>
      <c r="G10" s="139">
        <f t="shared" si="0"/>
        <v>39866.033</v>
      </c>
      <c r="H10" s="143">
        <f t="shared" si="1"/>
        <v>0.8226902046477853</v>
      </c>
      <c r="I10" s="142">
        <v>22050.748999999996</v>
      </c>
      <c r="J10" s="140">
        <v>15278.929</v>
      </c>
      <c r="K10" s="141">
        <v>1454.7849999999999</v>
      </c>
      <c r="L10" s="140">
        <v>683.344</v>
      </c>
      <c r="M10" s="139">
        <f t="shared" si="2"/>
        <v>39467.807</v>
      </c>
      <c r="N10" s="145">
        <f t="shared" si="3"/>
        <v>0.010089894277632405</v>
      </c>
      <c r="O10" s="144">
        <v>196641.694</v>
      </c>
      <c r="P10" s="140">
        <v>123323.54700000006</v>
      </c>
      <c r="Q10" s="141">
        <v>31782.984999999986</v>
      </c>
      <c r="R10" s="140">
        <v>13086.053000000007</v>
      </c>
      <c r="S10" s="139">
        <f t="shared" si="4"/>
        <v>364834.27900000004</v>
      </c>
      <c r="T10" s="143">
        <f t="shared" si="5"/>
        <v>0.8349011905583835</v>
      </c>
      <c r="U10" s="142">
        <v>194693.73300000004</v>
      </c>
      <c r="V10" s="140">
        <v>119229.20599999998</v>
      </c>
      <c r="W10" s="141">
        <v>22065.291</v>
      </c>
      <c r="X10" s="140">
        <v>12995.337000000001</v>
      </c>
      <c r="Y10" s="139">
        <f t="shared" si="6"/>
        <v>348983.56700000004</v>
      </c>
      <c r="Z10" s="138">
        <f>IF(ISERROR(S10/Y10-1),"         /0",IF(S10/Y10&gt;5,"  *  ",(S10/Y10-1)))</f>
        <v>0.04541965152187233</v>
      </c>
    </row>
    <row r="11" spans="1:26" ht="21.75" customHeight="1">
      <c r="A11" s="146" t="s">
        <v>381</v>
      </c>
      <c r="B11" s="343" t="s">
        <v>382</v>
      </c>
      <c r="C11" s="144">
        <v>4831.513999999999</v>
      </c>
      <c r="D11" s="140">
        <v>627.1969999999999</v>
      </c>
      <c r="E11" s="141">
        <v>1884.638</v>
      </c>
      <c r="F11" s="140">
        <v>235.11700000000002</v>
      </c>
      <c r="G11" s="139">
        <f>SUM(C11:F11)</f>
        <v>7578.465999999999</v>
      </c>
      <c r="H11" s="143">
        <f>G11/$G$9</f>
        <v>0.1563920278813867</v>
      </c>
      <c r="I11" s="142">
        <v>4398.286999999999</v>
      </c>
      <c r="J11" s="140">
        <v>699.602</v>
      </c>
      <c r="K11" s="141">
        <v>1644.6670000000001</v>
      </c>
      <c r="L11" s="140">
        <v>171.09199999999998</v>
      </c>
      <c r="M11" s="139">
        <f>SUM(I11:L11)</f>
        <v>6913.647999999999</v>
      </c>
      <c r="N11" s="145">
        <f t="shared" si="3"/>
        <v>0.09616023262972018</v>
      </c>
      <c r="O11" s="144">
        <v>47011.02700000002</v>
      </c>
      <c r="P11" s="140">
        <v>6701.237999999995</v>
      </c>
      <c r="Q11" s="141">
        <v>6279.26</v>
      </c>
      <c r="R11" s="140">
        <v>1040.28</v>
      </c>
      <c r="S11" s="139">
        <f>SUM(O11:R11)</f>
        <v>61031.805000000015</v>
      </c>
      <c r="T11" s="143">
        <f>S11/$S$9</f>
        <v>0.13966759591805547</v>
      </c>
      <c r="U11" s="142">
        <v>45707.311</v>
      </c>
      <c r="V11" s="140">
        <v>6581.155000000004</v>
      </c>
      <c r="W11" s="141">
        <v>8809.402000000002</v>
      </c>
      <c r="X11" s="140">
        <v>1163.5629999999996</v>
      </c>
      <c r="Y11" s="139">
        <f>SUM(U11:X11)</f>
        <v>62261.43100000001</v>
      </c>
      <c r="Z11" s="138">
        <f>IF(ISERROR(S11/Y11-1),"         /0",IF(S11/Y11&gt;5,"  *  ",(S11/Y11-1)))</f>
        <v>-0.019749401519537746</v>
      </c>
    </row>
    <row r="12" spans="1:26" ht="21.75" customHeight="1">
      <c r="A12" s="137" t="s">
        <v>383</v>
      </c>
      <c r="B12" s="344" t="s">
        <v>384</v>
      </c>
      <c r="C12" s="135">
        <v>196.226</v>
      </c>
      <c r="D12" s="131">
        <v>504.65299999999996</v>
      </c>
      <c r="E12" s="132">
        <v>0</v>
      </c>
      <c r="F12" s="131">
        <v>0</v>
      </c>
      <c r="G12" s="130">
        <f>SUM(C12:F12)</f>
        <v>700.8789999999999</v>
      </c>
      <c r="H12" s="134">
        <f>G12/$G$9</f>
        <v>0.014463598320488396</v>
      </c>
      <c r="I12" s="133">
        <v>172.70199999999997</v>
      </c>
      <c r="J12" s="131">
        <v>643.9969999999998</v>
      </c>
      <c r="K12" s="132">
        <v>0</v>
      </c>
      <c r="L12" s="131">
        <v>0</v>
      </c>
      <c r="M12" s="130">
        <f>SUM(I12:L12)</f>
        <v>816.6989999999998</v>
      </c>
      <c r="N12" s="136">
        <f t="shared" si="3"/>
        <v>-0.14181479345511616</v>
      </c>
      <c r="O12" s="135">
        <v>1590.6950000000004</v>
      </c>
      <c r="P12" s="131">
        <v>5410.581</v>
      </c>
      <c r="Q12" s="132">
        <v>0.18</v>
      </c>
      <c r="R12" s="131">
        <v>0</v>
      </c>
      <c r="S12" s="130">
        <f>SUM(O12:R12)</f>
        <v>7001.456000000001</v>
      </c>
      <c r="T12" s="134">
        <f>S12/$S$9</f>
        <v>0.016022408766151432</v>
      </c>
      <c r="U12" s="133">
        <v>1758.3779999999992</v>
      </c>
      <c r="V12" s="131">
        <v>6140.758000000001</v>
      </c>
      <c r="W12" s="132">
        <v>0.12</v>
      </c>
      <c r="X12" s="131">
        <v>0</v>
      </c>
      <c r="Y12" s="130">
        <f>SUM(U12:X12)</f>
        <v>7899.256</v>
      </c>
      <c r="Z12" s="129">
        <f>IF(ISERROR(S12/Y12-1),"         /0",IF(S12/Y12&gt;5,"  *  ",(S12/Y12-1)))</f>
        <v>-0.11365627345157558</v>
      </c>
    </row>
    <row r="13" spans="1:26" ht="21.75" customHeight="1">
      <c r="A13" s="146" t="s">
        <v>387</v>
      </c>
      <c r="B13" s="343" t="s">
        <v>388</v>
      </c>
      <c r="C13" s="144">
        <v>41.817</v>
      </c>
      <c r="D13" s="140">
        <v>234.87</v>
      </c>
      <c r="E13" s="141">
        <v>0</v>
      </c>
      <c r="F13" s="140">
        <v>0</v>
      </c>
      <c r="G13" s="139">
        <f>SUM(C13:F13)</f>
        <v>276.687</v>
      </c>
      <c r="H13" s="143">
        <f>G13/$G$9</f>
        <v>0.005709815286948209</v>
      </c>
      <c r="I13" s="142">
        <v>166.62099999999998</v>
      </c>
      <c r="J13" s="140">
        <v>549.824</v>
      </c>
      <c r="K13" s="141"/>
      <c r="L13" s="140"/>
      <c r="M13" s="139">
        <f>SUM(I13:L13)</f>
        <v>716.4449999999999</v>
      </c>
      <c r="N13" s="145">
        <f t="shared" si="3"/>
        <v>-0.6138056654732742</v>
      </c>
      <c r="O13" s="144">
        <v>830.8030000000001</v>
      </c>
      <c r="P13" s="140">
        <v>2666.047</v>
      </c>
      <c r="Q13" s="141">
        <v>0.614</v>
      </c>
      <c r="R13" s="140">
        <v>9.316</v>
      </c>
      <c r="S13" s="139">
        <f>SUM(O13:R13)</f>
        <v>3506.78</v>
      </c>
      <c r="T13" s="143">
        <f>S13/$S$9</f>
        <v>0.008025054019187511</v>
      </c>
      <c r="U13" s="142">
        <v>1018.282</v>
      </c>
      <c r="V13" s="140">
        <v>5363.56</v>
      </c>
      <c r="W13" s="141">
        <v>0.754</v>
      </c>
      <c r="X13" s="140">
        <v>0.4809999999999999</v>
      </c>
      <c r="Y13" s="139">
        <f>SUM(U13:X13)</f>
        <v>6383.077</v>
      </c>
      <c r="Z13" s="138">
        <f>IF(ISERROR(S13/Y13-1),"         /0",IF(S13/Y13&gt;5,"  *  ",(S13/Y13-1)))</f>
        <v>-0.45061292539632525</v>
      </c>
    </row>
    <row r="14" spans="1:26" ht="21.75" customHeight="1" thickBot="1">
      <c r="A14" s="128" t="s">
        <v>53</v>
      </c>
      <c r="B14" s="345"/>
      <c r="C14" s="126">
        <v>27.064</v>
      </c>
      <c r="D14" s="122">
        <v>8.645999999999999</v>
      </c>
      <c r="E14" s="123">
        <v>0.285</v>
      </c>
      <c r="F14" s="122">
        <v>0.07500000000000001</v>
      </c>
      <c r="G14" s="121">
        <f t="shared" si="0"/>
        <v>36.07</v>
      </c>
      <c r="H14" s="125">
        <f t="shared" si="1"/>
        <v>0.0007443538633915647</v>
      </c>
      <c r="I14" s="124">
        <v>24.301000000000002</v>
      </c>
      <c r="J14" s="122">
        <v>17.784</v>
      </c>
      <c r="K14" s="123">
        <v>0.252</v>
      </c>
      <c r="L14" s="122">
        <v>0.4620000000000001</v>
      </c>
      <c r="M14" s="121">
        <f t="shared" si="2"/>
        <v>42.79900000000001</v>
      </c>
      <c r="N14" s="127">
        <f t="shared" si="3"/>
        <v>-0.15722329960980408</v>
      </c>
      <c r="O14" s="126">
        <v>262.05600000000004</v>
      </c>
      <c r="P14" s="122">
        <v>191.938</v>
      </c>
      <c r="Q14" s="123">
        <v>140.81499999999997</v>
      </c>
      <c r="R14" s="122">
        <v>9.861000000000002</v>
      </c>
      <c r="S14" s="121">
        <f t="shared" si="4"/>
        <v>604.67</v>
      </c>
      <c r="T14" s="125">
        <f t="shared" si="5"/>
        <v>0.0013837507382219905</v>
      </c>
      <c r="U14" s="124">
        <v>299.816</v>
      </c>
      <c r="V14" s="122">
        <v>1343.376</v>
      </c>
      <c r="W14" s="123">
        <v>188.26799999999992</v>
      </c>
      <c r="X14" s="122">
        <v>28.583000000000002</v>
      </c>
      <c r="Y14" s="121">
        <f t="shared" si="6"/>
        <v>1860.0430000000001</v>
      </c>
      <c r="Z14" s="120">
        <f>IF(ISERROR(S14/Y14-1),"         /0",IF(S14/Y14&gt;5,"  *  ",(S14/Y14-1)))</f>
        <v>-0.6749161175306162</v>
      </c>
    </row>
    <row r="15" spans="1:2" ht="15.75" thickTop="1">
      <c r="A15" s="119" t="s">
        <v>487</v>
      </c>
      <c r="B15" s="119"/>
    </row>
    <row r="16" spans="1:2" ht="15">
      <c r="A16" s="119" t="s">
        <v>140</v>
      </c>
      <c r="B16" s="119"/>
    </row>
    <row r="17" spans="1:3" ht="14.25">
      <c r="A17" s="346" t="s">
        <v>122</v>
      </c>
      <c r="B17" s="347"/>
      <c r="C17" s="347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15:Z65536 N15:N65536 Z3 N3">
    <cfRule type="cellIs" priority="12" dxfId="99" operator="lessThan" stopIfTrue="1">
      <formula>0</formula>
    </cfRule>
  </conditionalFormatting>
  <conditionalFormatting sqref="N9:N14 Z9:Z14">
    <cfRule type="cellIs" priority="13" dxfId="99" operator="lessThan" stopIfTrue="1">
      <formula>0</formula>
    </cfRule>
    <cfRule type="cellIs" priority="14" dxfId="101" operator="greaterThanOrEqual" stopIfTrue="1">
      <formula>0</formula>
    </cfRule>
  </conditionalFormatting>
  <conditionalFormatting sqref="N5:N8 Z5:Z8">
    <cfRule type="cellIs" priority="3" dxfId="99" operator="lessThan" stopIfTrue="1">
      <formula>0</formula>
    </cfRule>
  </conditionalFormatting>
  <conditionalFormatting sqref="H6:H8">
    <cfRule type="cellIs" priority="2" dxfId="99" operator="lessThan" stopIfTrue="1">
      <formula>0</formula>
    </cfRule>
  </conditionalFormatting>
  <conditionalFormatting sqref="T6:T8">
    <cfRule type="cellIs" priority="1" dxfId="99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3"/>
  <sheetViews>
    <sheetView showGridLines="0" tabSelected="1" zoomScale="88" zoomScaleNormal="88" zoomScalePageLayoutView="0" workbookViewId="0" topLeftCell="A1">
      <selection activeCell="A41" sqref="A4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07" t="s">
        <v>27</v>
      </c>
      <c r="O1" s="507"/>
    </row>
    <row r="2" ht="5.25" customHeight="1"/>
    <row r="3" ht="4.5" customHeight="1" thickBot="1"/>
    <row r="4" spans="1:15" ht="13.5" customHeight="1" thickTop="1">
      <c r="A4" s="513" t="s">
        <v>26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5"/>
    </row>
    <row r="5" spans="1:15" ht="12.75" customHeight="1">
      <c r="A5" s="516"/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8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04" t="s">
        <v>25</v>
      </c>
      <c r="D7" s="505"/>
      <c r="E7" s="506"/>
      <c r="F7" s="500" t="s">
        <v>24</v>
      </c>
      <c r="G7" s="501"/>
      <c r="H7" s="501"/>
      <c r="I7" s="501"/>
      <c r="J7" s="501"/>
      <c r="K7" s="501"/>
      <c r="L7" s="501"/>
      <c r="M7" s="501"/>
      <c r="N7" s="501"/>
      <c r="O7" s="508" t="s">
        <v>23</v>
      </c>
    </row>
    <row r="8" spans="1:15" ht="3.75" customHeight="1" thickBot="1">
      <c r="A8" s="78"/>
      <c r="B8" s="77"/>
      <c r="C8" s="76"/>
      <c r="D8" s="75"/>
      <c r="E8" s="74"/>
      <c r="F8" s="502"/>
      <c r="G8" s="503"/>
      <c r="H8" s="503"/>
      <c r="I8" s="503"/>
      <c r="J8" s="503"/>
      <c r="K8" s="503"/>
      <c r="L8" s="503"/>
      <c r="M8" s="503"/>
      <c r="N8" s="503"/>
      <c r="O8" s="509"/>
    </row>
    <row r="9" spans="1:15" ht="21.75" customHeight="1" thickBot="1" thickTop="1">
      <c r="A9" s="522" t="s">
        <v>22</v>
      </c>
      <c r="B9" s="523"/>
      <c r="C9" s="524" t="s">
        <v>21</v>
      </c>
      <c r="D9" s="526" t="s">
        <v>20</v>
      </c>
      <c r="E9" s="511" t="s">
        <v>16</v>
      </c>
      <c r="F9" s="504" t="s">
        <v>21</v>
      </c>
      <c r="G9" s="505"/>
      <c r="H9" s="505"/>
      <c r="I9" s="504" t="s">
        <v>20</v>
      </c>
      <c r="J9" s="505"/>
      <c r="K9" s="506"/>
      <c r="L9" s="87" t="s">
        <v>19</v>
      </c>
      <c r="M9" s="86"/>
      <c r="N9" s="86"/>
      <c r="O9" s="509"/>
    </row>
    <row r="10" spans="1:15" s="67" customFormat="1" ht="18.75" customHeight="1" thickBot="1">
      <c r="A10" s="73"/>
      <c r="B10" s="72"/>
      <c r="C10" s="525"/>
      <c r="D10" s="527"/>
      <c r="E10" s="512"/>
      <c r="F10" s="70" t="s">
        <v>18</v>
      </c>
      <c r="G10" s="69" t="s">
        <v>17</v>
      </c>
      <c r="H10" s="68" t="s">
        <v>16</v>
      </c>
      <c r="I10" s="70" t="s">
        <v>18</v>
      </c>
      <c r="J10" s="69" t="s">
        <v>17</v>
      </c>
      <c r="K10" s="71" t="s">
        <v>16</v>
      </c>
      <c r="L10" s="70" t="s">
        <v>18</v>
      </c>
      <c r="M10" s="384" t="s">
        <v>17</v>
      </c>
      <c r="N10" s="71" t="s">
        <v>16</v>
      </c>
      <c r="O10" s="510"/>
    </row>
    <row r="11" spans="1:15" s="65" customFormat="1" ht="18.75" customHeight="1" thickTop="1">
      <c r="A11" s="519">
        <v>2014</v>
      </c>
      <c r="B11" s="464" t="s">
        <v>6</v>
      </c>
      <c r="C11" s="416">
        <v>1599393</v>
      </c>
      <c r="D11" s="417">
        <v>71544</v>
      </c>
      <c r="E11" s="362">
        <f aca="true" t="shared" si="0" ref="E11:E24">D11+C11</f>
        <v>1670937</v>
      </c>
      <c r="F11" s="416">
        <v>427044</v>
      </c>
      <c r="G11" s="418">
        <v>426759</v>
      </c>
      <c r="H11" s="419">
        <f aca="true" t="shared" si="1" ref="H11:H22">G11+F11</f>
        <v>853803</v>
      </c>
      <c r="I11" s="420">
        <v>4765</v>
      </c>
      <c r="J11" s="421">
        <v>4960</v>
      </c>
      <c r="K11" s="422">
        <f aca="true" t="shared" si="2" ref="K11:K22">J11+I11</f>
        <v>9725</v>
      </c>
      <c r="L11" s="423">
        <f aca="true" t="shared" si="3" ref="L11:L24">I11+F11</f>
        <v>431809</v>
      </c>
      <c r="M11" s="424">
        <f aca="true" t="shared" si="4" ref="M11:M24">J11+G11</f>
        <v>431719</v>
      </c>
      <c r="N11" s="398">
        <f aca="true" t="shared" si="5" ref="N11:N24">K11+H11</f>
        <v>863528</v>
      </c>
      <c r="O11" s="66">
        <f aca="true" t="shared" si="6" ref="O11:O24">N11+E11</f>
        <v>2534465</v>
      </c>
    </row>
    <row r="12" spans="1:15" ht="18.75" customHeight="1">
      <c r="A12" s="520"/>
      <c r="B12" s="464" t="s">
        <v>5</v>
      </c>
      <c r="C12" s="52">
        <v>1429191</v>
      </c>
      <c r="D12" s="61">
        <v>67740</v>
      </c>
      <c r="E12" s="363">
        <f t="shared" si="0"/>
        <v>1496931</v>
      </c>
      <c r="F12" s="52">
        <v>328054</v>
      </c>
      <c r="G12" s="50">
        <v>313667</v>
      </c>
      <c r="H12" s="56">
        <f t="shared" si="1"/>
        <v>641721</v>
      </c>
      <c r="I12" s="59">
        <v>3461</v>
      </c>
      <c r="J12" s="58">
        <v>3279</v>
      </c>
      <c r="K12" s="57">
        <f t="shared" si="2"/>
        <v>6740</v>
      </c>
      <c r="L12" s="339">
        <f t="shared" si="3"/>
        <v>331515</v>
      </c>
      <c r="M12" s="385">
        <f t="shared" si="4"/>
        <v>316946</v>
      </c>
      <c r="N12" s="399">
        <f t="shared" si="5"/>
        <v>648461</v>
      </c>
      <c r="O12" s="55">
        <f t="shared" si="6"/>
        <v>2145392</v>
      </c>
    </row>
    <row r="13" spans="1:15" ht="18.75" customHeight="1">
      <c r="A13" s="520"/>
      <c r="B13" s="464" t="s">
        <v>4</v>
      </c>
      <c r="C13" s="52">
        <v>1582445</v>
      </c>
      <c r="D13" s="61">
        <v>67761</v>
      </c>
      <c r="E13" s="363">
        <f t="shared" si="0"/>
        <v>1650206</v>
      </c>
      <c r="F13" s="52">
        <v>375041</v>
      </c>
      <c r="G13" s="50">
        <v>344515</v>
      </c>
      <c r="H13" s="56">
        <f t="shared" si="1"/>
        <v>719556</v>
      </c>
      <c r="I13" s="339">
        <v>5138</v>
      </c>
      <c r="J13" s="58">
        <v>2780</v>
      </c>
      <c r="K13" s="57">
        <f t="shared" si="2"/>
        <v>7918</v>
      </c>
      <c r="L13" s="339">
        <f t="shared" si="3"/>
        <v>380179</v>
      </c>
      <c r="M13" s="385">
        <f t="shared" si="4"/>
        <v>347295</v>
      </c>
      <c r="N13" s="399">
        <f t="shared" si="5"/>
        <v>727474</v>
      </c>
      <c r="O13" s="55">
        <f t="shared" si="6"/>
        <v>2377680</v>
      </c>
    </row>
    <row r="14" spans="1:15" ht="18.75" customHeight="1">
      <c r="A14" s="520"/>
      <c r="B14" s="464" t="s">
        <v>15</v>
      </c>
      <c r="C14" s="52">
        <v>1568453</v>
      </c>
      <c r="D14" s="61">
        <v>69887</v>
      </c>
      <c r="E14" s="363">
        <f t="shared" si="0"/>
        <v>1638340</v>
      </c>
      <c r="F14" s="52">
        <v>378041</v>
      </c>
      <c r="G14" s="50">
        <v>351944</v>
      </c>
      <c r="H14" s="56">
        <f t="shared" si="1"/>
        <v>729985</v>
      </c>
      <c r="I14" s="59">
        <v>4320</v>
      </c>
      <c r="J14" s="58">
        <v>4222</v>
      </c>
      <c r="K14" s="57">
        <f t="shared" si="2"/>
        <v>8542</v>
      </c>
      <c r="L14" s="339">
        <f t="shared" si="3"/>
        <v>382361</v>
      </c>
      <c r="M14" s="385">
        <f t="shared" si="4"/>
        <v>356166</v>
      </c>
      <c r="N14" s="399">
        <f t="shared" si="5"/>
        <v>738527</v>
      </c>
      <c r="O14" s="55">
        <f t="shared" si="6"/>
        <v>2376867</v>
      </c>
    </row>
    <row r="15" spans="1:15" s="65" customFormat="1" ht="18.75" customHeight="1">
      <c r="A15" s="520"/>
      <c r="B15" s="464" t="s">
        <v>14</v>
      </c>
      <c r="C15" s="52">
        <v>1603565</v>
      </c>
      <c r="D15" s="61">
        <v>70357</v>
      </c>
      <c r="E15" s="363">
        <f t="shared" si="0"/>
        <v>1673922</v>
      </c>
      <c r="F15" s="52">
        <v>373938</v>
      </c>
      <c r="G15" s="50">
        <v>362149</v>
      </c>
      <c r="H15" s="56">
        <f t="shared" si="1"/>
        <v>736087</v>
      </c>
      <c r="I15" s="59">
        <v>2376</v>
      </c>
      <c r="J15" s="58">
        <v>2507</v>
      </c>
      <c r="K15" s="57">
        <f t="shared" si="2"/>
        <v>4883</v>
      </c>
      <c r="L15" s="339">
        <f t="shared" si="3"/>
        <v>376314</v>
      </c>
      <c r="M15" s="385">
        <f t="shared" si="4"/>
        <v>364656</v>
      </c>
      <c r="N15" s="399">
        <f t="shared" si="5"/>
        <v>740970</v>
      </c>
      <c r="O15" s="55">
        <f t="shared" si="6"/>
        <v>2414892</v>
      </c>
    </row>
    <row r="16" spans="1:15" s="359" customFormat="1" ht="18.75" customHeight="1">
      <c r="A16" s="520"/>
      <c r="B16" s="465" t="s">
        <v>13</v>
      </c>
      <c r="C16" s="52">
        <v>1625690</v>
      </c>
      <c r="D16" s="61">
        <v>73635</v>
      </c>
      <c r="E16" s="363">
        <f t="shared" si="0"/>
        <v>1699325</v>
      </c>
      <c r="F16" s="52">
        <v>438450</v>
      </c>
      <c r="G16" s="50">
        <v>403645</v>
      </c>
      <c r="H16" s="56">
        <f t="shared" si="1"/>
        <v>842095</v>
      </c>
      <c r="I16" s="59">
        <v>4788</v>
      </c>
      <c r="J16" s="58">
        <v>3873</v>
      </c>
      <c r="K16" s="57">
        <f t="shared" si="2"/>
        <v>8661</v>
      </c>
      <c r="L16" s="339">
        <f t="shared" si="3"/>
        <v>443238</v>
      </c>
      <c r="M16" s="385">
        <f t="shared" si="4"/>
        <v>407518</v>
      </c>
      <c r="N16" s="399">
        <f t="shared" si="5"/>
        <v>850756</v>
      </c>
      <c r="O16" s="55">
        <f t="shared" si="6"/>
        <v>2550081</v>
      </c>
    </row>
    <row r="17" spans="1:15" s="372" customFormat="1" ht="18.75" customHeight="1">
      <c r="A17" s="520"/>
      <c r="B17" s="464" t="s">
        <v>12</v>
      </c>
      <c r="C17" s="52">
        <v>1759202</v>
      </c>
      <c r="D17" s="61">
        <v>82715</v>
      </c>
      <c r="E17" s="363">
        <f t="shared" si="0"/>
        <v>1841917</v>
      </c>
      <c r="F17" s="52">
        <v>426675</v>
      </c>
      <c r="G17" s="50">
        <v>488006</v>
      </c>
      <c r="H17" s="56">
        <f t="shared" si="1"/>
        <v>914681</v>
      </c>
      <c r="I17" s="59">
        <v>2473</v>
      </c>
      <c r="J17" s="58">
        <v>3583</v>
      </c>
      <c r="K17" s="57">
        <f t="shared" si="2"/>
        <v>6056</v>
      </c>
      <c r="L17" s="339">
        <f t="shared" si="3"/>
        <v>429148</v>
      </c>
      <c r="M17" s="385">
        <f t="shared" si="4"/>
        <v>491589</v>
      </c>
      <c r="N17" s="399">
        <f t="shared" si="5"/>
        <v>920737</v>
      </c>
      <c r="O17" s="55">
        <f t="shared" si="6"/>
        <v>2762654</v>
      </c>
    </row>
    <row r="18" spans="1:15" s="383" customFormat="1" ht="18.75" customHeight="1">
      <c r="A18" s="520"/>
      <c r="B18" s="464" t="s">
        <v>11</v>
      </c>
      <c r="C18" s="52">
        <v>1737123</v>
      </c>
      <c r="D18" s="61">
        <v>79709</v>
      </c>
      <c r="E18" s="363">
        <f t="shared" si="0"/>
        <v>1816832</v>
      </c>
      <c r="F18" s="52">
        <v>486558</v>
      </c>
      <c r="G18" s="50">
        <v>456240</v>
      </c>
      <c r="H18" s="56">
        <f t="shared" si="1"/>
        <v>942798</v>
      </c>
      <c r="I18" s="59">
        <v>2805</v>
      </c>
      <c r="J18" s="58">
        <v>2709</v>
      </c>
      <c r="K18" s="57">
        <f t="shared" si="2"/>
        <v>5514</v>
      </c>
      <c r="L18" s="339">
        <f t="shared" si="3"/>
        <v>489363</v>
      </c>
      <c r="M18" s="385">
        <f t="shared" si="4"/>
        <v>458949</v>
      </c>
      <c r="N18" s="399">
        <f t="shared" si="5"/>
        <v>948312</v>
      </c>
      <c r="O18" s="55">
        <f t="shared" si="6"/>
        <v>2765144</v>
      </c>
    </row>
    <row r="19" spans="1:15" ht="18.75" customHeight="1">
      <c r="A19" s="520"/>
      <c r="B19" s="464" t="s">
        <v>10</v>
      </c>
      <c r="C19" s="52">
        <v>1711230</v>
      </c>
      <c r="D19" s="61">
        <v>70698</v>
      </c>
      <c r="E19" s="363">
        <f t="shared" si="0"/>
        <v>1781928</v>
      </c>
      <c r="F19" s="52">
        <v>430556</v>
      </c>
      <c r="G19" s="50">
        <v>401864</v>
      </c>
      <c r="H19" s="56">
        <f t="shared" si="1"/>
        <v>832420</v>
      </c>
      <c r="I19" s="59">
        <v>3061</v>
      </c>
      <c r="J19" s="58">
        <v>3059</v>
      </c>
      <c r="K19" s="57">
        <f t="shared" si="2"/>
        <v>6120</v>
      </c>
      <c r="L19" s="339">
        <f t="shared" si="3"/>
        <v>433617</v>
      </c>
      <c r="M19" s="385">
        <f t="shared" si="4"/>
        <v>404923</v>
      </c>
      <c r="N19" s="399">
        <f t="shared" si="5"/>
        <v>838540</v>
      </c>
      <c r="O19" s="55">
        <f t="shared" si="6"/>
        <v>2620468</v>
      </c>
    </row>
    <row r="20" spans="1:15" s="392" customFormat="1" ht="18.75" customHeight="1">
      <c r="A20" s="520"/>
      <c r="B20" s="464" t="s">
        <v>9</v>
      </c>
      <c r="C20" s="52">
        <v>1868616</v>
      </c>
      <c r="D20" s="61">
        <v>79080</v>
      </c>
      <c r="E20" s="363">
        <f t="shared" si="0"/>
        <v>1947696</v>
      </c>
      <c r="F20" s="52">
        <v>414804</v>
      </c>
      <c r="G20" s="50">
        <v>424836</v>
      </c>
      <c r="H20" s="56">
        <f t="shared" si="1"/>
        <v>839640</v>
      </c>
      <c r="I20" s="59">
        <v>3792</v>
      </c>
      <c r="J20" s="58">
        <v>3968</v>
      </c>
      <c r="K20" s="57">
        <f t="shared" si="2"/>
        <v>7760</v>
      </c>
      <c r="L20" s="339">
        <f t="shared" si="3"/>
        <v>418596</v>
      </c>
      <c r="M20" s="385">
        <f t="shared" si="4"/>
        <v>428804</v>
      </c>
      <c r="N20" s="399">
        <f t="shared" si="5"/>
        <v>847400</v>
      </c>
      <c r="O20" s="55">
        <f t="shared" si="6"/>
        <v>2795096</v>
      </c>
    </row>
    <row r="21" spans="1:15" s="54" customFormat="1" ht="18.75" customHeight="1">
      <c r="A21" s="520"/>
      <c r="B21" s="464" t="s">
        <v>8</v>
      </c>
      <c r="C21" s="52">
        <v>1767843</v>
      </c>
      <c r="D21" s="61">
        <v>74565</v>
      </c>
      <c r="E21" s="363">
        <f t="shared" si="0"/>
        <v>1842408</v>
      </c>
      <c r="F21" s="52">
        <v>419463</v>
      </c>
      <c r="G21" s="50">
        <v>433626</v>
      </c>
      <c r="H21" s="56">
        <f t="shared" si="1"/>
        <v>853089</v>
      </c>
      <c r="I21" s="59">
        <v>3657</v>
      </c>
      <c r="J21" s="58">
        <v>3335</v>
      </c>
      <c r="K21" s="57">
        <f t="shared" si="2"/>
        <v>6992</v>
      </c>
      <c r="L21" s="339">
        <f t="shared" si="3"/>
        <v>423120</v>
      </c>
      <c r="M21" s="385">
        <f t="shared" si="4"/>
        <v>436961</v>
      </c>
      <c r="N21" s="399">
        <f t="shared" si="5"/>
        <v>860081</v>
      </c>
      <c r="O21" s="55">
        <f t="shared" si="6"/>
        <v>2702489</v>
      </c>
    </row>
    <row r="22" spans="1:15" ht="18.75" customHeight="1" thickBot="1">
      <c r="A22" s="521"/>
      <c r="B22" s="464" t="s">
        <v>7</v>
      </c>
      <c r="C22" s="52">
        <v>1850648</v>
      </c>
      <c r="D22" s="61">
        <v>90077</v>
      </c>
      <c r="E22" s="363">
        <f t="shared" si="0"/>
        <v>1940725</v>
      </c>
      <c r="F22" s="52">
        <v>457194</v>
      </c>
      <c r="G22" s="50">
        <v>511935</v>
      </c>
      <c r="H22" s="56">
        <f t="shared" si="1"/>
        <v>969129</v>
      </c>
      <c r="I22" s="59">
        <v>5850</v>
      </c>
      <c r="J22" s="58">
        <v>5718</v>
      </c>
      <c r="K22" s="57">
        <f t="shared" si="2"/>
        <v>11568</v>
      </c>
      <c r="L22" s="339">
        <f t="shared" si="3"/>
        <v>463044</v>
      </c>
      <c r="M22" s="385">
        <f t="shared" si="4"/>
        <v>517653</v>
      </c>
      <c r="N22" s="399">
        <f t="shared" si="5"/>
        <v>980697</v>
      </c>
      <c r="O22" s="55">
        <f t="shared" si="6"/>
        <v>2921422</v>
      </c>
    </row>
    <row r="23" spans="1:15" ht="3.75" customHeight="1">
      <c r="A23" s="64"/>
      <c r="B23" s="466"/>
      <c r="C23" s="63"/>
      <c r="D23" s="62"/>
      <c r="E23" s="364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386">
        <f t="shared" si="4"/>
        <v>0</v>
      </c>
      <c r="N23" s="400">
        <f t="shared" si="5"/>
        <v>0</v>
      </c>
      <c r="O23" s="36">
        <f t="shared" si="6"/>
        <v>0</v>
      </c>
    </row>
    <row r="24" spans="1:15" ht="19.5" customHeight="1">
      <c r="A24" s="468">
        <v>2015</v>
      </c>
      <c r="B24" s="467" t="s">
        <v>6</v>
      </c>
      <c r="C24" s="52">
        <v>1811969</v>
      </c>
      <c r="D24" s="61">
        <v>74643</v>
      </c>
      <c r="E24" s="363">
        <f t="shared" si="0"/>
        <v>1886612</v>
      </c>
      <c r="F24" s="60">
        <v>500267</v>
      </c>
      <c r="G24" s="50">
        <v>493422</v>
      </c>
      <c r="H24" s="56">
        <f aca="true" t="shared" si="7" ref="H24:H30">G24+F24</f>
        <v>993689</v>
      </c>
      <c r="I24" s="59">
        <v>5930</v>
      </c>
      <c r="J24" s="58">
        <v>6240</v>
      </c>
      <c r="K24" s="57">
        <f aca="true" t="shared" si="8" ref="K24:K30">J24+I24</f>
        <v>12170</v>
      </c>
      <c r="L24" s="339">
        <f t="shared" si="3"/>
        <v>506197</v>
      </c>
      <c r="M24" s="385">
        <f t="shared" si="4"/>
        <v>499662</v>
      </c>
      <c r="N24" s="399">
        <f t="shared" si="5"/>
        <v>1005859</v>
      </c>
      <c r="O24" s="55">
        <f t="shared" si="6"/>
        <v>2892471</v>
      </c>
    </row>
    <row r="25" spans="1:15" ht="19.5" customHeight="1">
      <c r="A25" s="468"/>
      <c r="B25" s="467" t="s">
        <v>5</v>
      </c>
      <c r="C25" s="52">
        <v>1541753</v>
      </c>
      <c r="D25" s="61">
        <v>65326</v>
      </c>
      <c r="E25" s="363">
        <f aca="true" t="shared" si="9" ref="E25:E30">D25+C25</f>
        <v>1607079</v>
      </c>
      <c r="F25" s="60">
        <v>376915</v>
      </c>
      <c r="G25" s="50">
        <v>359389</v>
      </c>
      <c r="H25" s="56">
        <f t="shared" si="7"/>
        <v>736304</v>
      </c>
      <c r="I25" s="59">
        <v>3673</v>
      </c>
      <c r="J25" s="58">
        <v>3833</v>
      </c>
      <c r="K25" s="57">
        <f t="shared" si="8"/>
        <v>7506</v>
      </c>
      <c r="L25" s="339">
        <f aca="true" t="shared" si="10" ref="L25:N26">I25+F25</f>
        <v>380588</v>
      </c>
      <c r="M25" s="385">
        <f t="shared" si="10"/>
        <v>363222</v>
      </c>
      <c r="N25" s="399">
        <f t="shared" si="10"/>
        <v>743810</v>
      </c>
      <c r="O25" s="55">
        <f aca="true" t="shared" si="11" ref="O25:O30">N25+E25</f>
        <v>2350889</v>
      </c>
    </row>
    <row r="26" spans="1:15" ht="19.5" customHeight="1">
      <c r="A26" s="468"/>
      <c r="B26" s="467" t="s">
        <v>4</v>
      </c>
      <c r="C26" s="52">
        <v>1720177</v>
      </c>
      <c r="D26" s="61">
        <v>65560</v>
      </c>
      <c r="E26" s="363">
        <f t="shared" si="9"/>
        <v>1785737</v>
      </c>
      <c r="F26" s="60">
        <v>440033</v>
      </c>
      <c r="G26" s="50">
        <v>383349</v>
      </c>
      <c r="H26" s="56">
        <f t="shared" si="7"/>
        <v>823382</v>
      </c>
      <c r="I26" s="59">
        <v>3673</v>
      </c>
      <c r="J26" s="58">
        <v>3547</v>
      </c>
      <c r="K26" s="57">
        <f t="shared" si="8"/>
        <v>7220</v>
      </c>
      <c r="L26" s="339">
        <f t="shared" si="10"/>
        <v>443706</v>
      </c>
      <c r="M26" s="385">
        <f t="shared" si="10"/>
        <v>386896</v>
      </c>
      <c r="N26" s="399">
        <f t="shared" si="10"/>
        <v>830602</v>
      </c>
      <c r="O26" s="55">
        <f t="shared" si="11"/>
        <v>2616339</v>
      </c>
    </row>
    <row r="27" spans="1:15" ht="19.5" customHeight="1">
      <c r="A27" s="468"/>
      <c r="B27" s="467" t="s">
        <v>15</v>
      </c>
      <c r="C27" s="52">
        <v>1719454</v>
      </c>
      <c r="D27" s="61">
        <v>55539</v>
      </c>
      <c r="E27" s="363">
        <f t="shared" si="9"/>
        <v>1774993</v>
      </c>
      <c r="F27" s="60">
        <v>391838</v>
      </c>
      <c r="G27" s="50">
        <v>394616</v>
      </c>
      <c r="H27" s="56">
        <f t="shared" si="7"/>
        <v>786454</v>
      </c>
      <c r="I27" s="59">
        <v>2827</v>
      </c>
      <c r="J27" s="58">
        <v>3267</v>
      </c>
      <c r="K27" s="57">
        <f t="shared" si="8"/>
        <v>6094</v>
      </c>
      <c r="L27" s="339">
        <f aca="true" t="shared" si="12" ref="L27:N30">I27+F27</f>
        <v>394665</v>
      </c>
      <c r="M27" s="385">
        <f t="shared" si="12"/>
        <v>397883</v>
      </c>
      <c r="N27" s="399">
        <f t="shared" si="12"/>
        <v>792548</v>
      </c>
      <c r="O27" s="55">
        <f t="shared" si="11"/>
        <v>2567541</v>
      </c>
    </row>
    <row r="28" spans="1:15" ht="19.5" customHeight="1">
      <c r="A28" s="468"/>
      <c r="B28" s="467" t="s">
        <v>141</v>
      </c>
      <c r="C28" s="52">
        <v>1820098</v>
      </c>
      <c r="D28" s="61">
        <v>57825</v>
      </c>
      <c r="E28" s="363">
        <f t="shared" si="9"/>
        <v>1877923</v>
      </c>
      <c r="F28" s="60">
        <v>424520</v>
      </c>
      <c r="G28" s="50">
        <v>417357</v>
      </c>
      <c r="H28" s="56">
        <f t="shared" si="7"/>
        <v>841877</v>
      </c>
      <c r="I28" s="59">
        <v>2463</v>
      </c>
      <c r="J28" s="58">
        <v>2559</v>
      </c>
      <c r="K28" s="57">
        <f t="shared" si="8"/>
        <v>5022</v>
      </c>
      <c r="L28" s="339">
        <f t="shared" si="12"/>
        <v>426983</v>
      </c>
      <c r="M28" s="385">
        <f t="shared" si="12"/>
        <v>419916</v>
      </c>
      <c r="N28" s="399">
        <f t="shared" si="12"/>
        <v>846899</v>
      </c>
      <c r="O28" s="55">
        <f t="shared" si="11"/>
        <v>2724822</v>
      </c>
    </row>
    <row r="29" spans="1:15" ht="19.5" customHeight="1">
      <c r="A29" s="468"/>
      <c r="B29" s="467" t="s">
        <v>13</v>
      </c>
      <c r="C29" s="52">
        <v>1924167</v>
      </c>
      <c r="D29" s="61">
        <v>66198</v>
      </c>
      <c r="E29" s="363">
        <f t="shared" si="9"/>
        <v>1990365</v>
      </c>
      <c r="F29" s="60">
        <v>489516</v>
      </c>
      <c r="G29" s="50">
        <v>450823</v>
      </c>
      <c r="H29" s="56">
        <f t="shared" si="7"/>
        <v>940339</v>
      </c>
      <c r="I29" s="59">
        <v>4718</v>
      </c>
      <c r="J29" s="58">
        <v>4337</v>
      </c>
      <c r="K29" s="57">
        <f t="shared" si="8"/>
        <v>9055</v>
      </c>
      <c r="L29" s="339">
        <f t="shared" si="12"/>
        <v>494234</v>
      </c>
      <c r="M29" s="385">
        <f t="shared" si="12"/>
        <v>455160</v>
      </c>
      <c r="N29" s="399">
        <f t="shared" si="12"/>
        <v>949394</v>
      </c>
      <c r="O29" s="55">
        <f t="shared" si="11"/>
        <v>2939759</v>
      </c>
    </row>
    <row r="30" spans="1:15" ht="19.5" customHeight="1">
      <c r="A30" s="468"/>
      <c r="B30" s="467" t="s">
        <v>12</v>
      </c>
      <c r="C30" s="52">
        <v>2040710</v>
      </c>
      <c r="D30" s="61">
        <v>66717</v>
      </c>
      <c r="E30" s="363">
        <f t="shared" si="9"/>
        <v>2107427</v>
      </c>
      <c r="F30" s="60">
        <v>481754</v>
      </c>
      <c r="G30" s="50">
        <v>547672</v>
      </c>
      <c r="H30" s="56">
        <f t="shared" si="7"/>
        <v>1029426</v>
      </c>
      <c r="I30" s="59">
        <v>3871</v>
      </c>
      <c r="J30" s="58">
        <v>5647</v>
      </c>
      <c r="K30" s="57">
        <f t="shared" si="8"/>
        <v>9518</v>
      </c>
      <c r="L30" s="339">
        <f t="shared" si="12"/>
        <v>485625</v>
      </c>
      <c r="M30" s="385">
        <f t="shared" si="12"/>
        <v>553319</v>
      </c>
      <c r="N30" s="399">
        <f t="shared" si="12"/>
        <v>1038944</v>
      </c>
      <c r="O30" s="55">
        <f t="shared" si="11"/>
        <v>3146371</v>
      </c>
    </row>
    <row r="31" spans="1:15" ht="19.5" customHeight="1">
      <c r="A31" s="468"/>
      <c r="B31" s="467" t="s">
        <v>11</v>
      </c>
      <c r="C31" s="52">
        <v>1962397</v>
      </c>
      <c r="D31" s="61">
        <v>69900</v>
      </c>
      <c r="E31" s="363">
        <f>D31+C31</f>
        <v>2032297</v>
      </c>
      <c r="F31" s="60">
        <v>522508</v>
      </c>
      <c r="G31" s="50">
        <v>492090</v>
      </c>
      <c r="H31" s="56">
        <f>G31+F31</f>
        <v>1014598</v>
      </c>
      <c r="I31" s="59">
        <v>5736</v>
      </c>
      <c r="J31" s="58">
        <v>6734</v>
      </c>
      <c r="K31" s="57">
        <f>J31+I31</f>
        <v>12470</v>
      </c>
      <c r="L31" s="339">
        <f>I31+F31</f>
        <v>528244</v>
      </c>
      <c r="M31" s="385">
        <f>J31+G31</f>
        <v>498824</v>
      </c>
      <c r="N31" s="399">
        <f>K31+H31</f>
        <v>1027068</v>
      </c>
      <c r="O31" s="55">
        <f>N31+E31</f>
        <v>3059365</v>
      </c>
    </row>
    <row r="32" spans="1:15" ht="19.5" customHeight="1" thickBot="1">
      <c r="A32" s="468"/>
      <c r="B32" s="467" t="s">
        <v>10</v>
      </c>
      <c r="C32" s="52">
        <v>1842744</v>
      </c>
      <c r="D32" s="61">
        <v>61213</v>
      </c>
      <c r="E32" s="363">
        <f>D32+C32</f>
        <v>1903957</v>
      </c>
      <c r="F32" s="60">
        <v>449292</v>
      </c>
      <c r="G32" s="50">
        <v>416271</v>
      </c>
      <c r="H32" s="56">
        <f>G32+F32</f>
        <v>865563</v>
      </c>
      <c r="I32" s="59">
        <v>5461</v>
      </c>
      <c r="J32" s="58">
        <v>5821</v>
      </c>
      <c r="K32" s="57">
        <f>J32+I32</f>
        <v>11282</v>
      </c>
      <c r="L32" s="339">
        <f>I32+F32</f>
        <v>454753</v>
      </c>
      <c r="M32" s="385">
        <f>J32+G32</f>
        <v>422092</v>
      </c>
      <c r="N32" s="399">
        <f>K32+H32</f>
        <v>876845</v>
      </c>
      <c r="O32" s="55">
        <f>N32+E32</f>
        <v>2780802</v>
      </c>
    </row>
    <row r="33" spans="1:15" ht="18" customHeight="1">
      <c r="A33" s="53" t="s">
        <v>3</v>
      </c>
      <c r="B33" s="41"/>
      <c r="C33" s="40"/>
      <c r="D33" s="39"/>
      <c r="E33" s="365"/>
      <c r="F33" s="40"/>
      <c r="G33" s="39"/>
      <c r="H33" s="38"/>
      <c r="I33" s="40"/>
      <c r="J33" s="39"/>
      <c r="K33" s="38"/>
      <c r="L33" s="85"/>
      <c r="M33" s="386"/>
      <c r="N33" s="400"/>
      <c r="O33" s="36"/>
    </row>
    <row r="34" spans="1:15" ht="18" customHeight="1">
      <c r="A34" s="35" t="s">
        <v>146</v>
      </c>
      <c r="B34" s="48"/>
      <c r="C34" s="52">
        <f>SUM(C11:C19)</f>
        <v>14616292</v>
      </c>
      <c r="D34" s="50">
        <f aca="true" t="shared" si="13" ref="D34:O34">SUM(D11:D19)</f>
        <v>654046</v>
      </c>
      <c r="E34" s="366">
        <f t="shared" si="13"/>
        <v>15270338</v>
      </c>
      <c r="F34" s="52">
        <f t="shared" si="13"/>
        <v>3664357</v>
      </c>
      <c r="G34" s="50">
        <f t="shared" si="13"/>
        <v>3548789</v>
      </c>
      <c r="H34" s="51">
        <f t="shared" si="13"/>
        <v>7213146</v>
      </c>
      <c r="I34" s="52">
        <f t="shared" si="13"/>
        <v>33187</v>
      </c>
      <c r="J34" s="50">
        <f t="shared" si="13"/>
        <v>30972</v>
      </c>
      <c r="K34" s="51">
        <f t="shared" si="13"/>
        <v>64159</v>
      </c>
      <c r="L34" s="52">
        <f t="shared" si="13"/>
        <v>3697544</v>
      </c>
      <c r="M34" s="387">
        <f t="shared" si="13"/>
        <v>3579761</v>
      </c>
      <c r="N34" s="401">
        <f t="shared" si="13"/>
        <v>7277305</v>
      </c>
      <c r="O34" s="49">
        <f t="shared" si="13"/>
        <v>22547643</v>
      </c>
    </row>
    <row r="35" spans="1:15" ht="18" customHeight="1" thickBot="1">
      <c r="A35" s="35" t="s">
        <v>147</v>
      </c>
      <c r="B35" s="48"/>
      <c r="C35" s="47">
        <f>SUM(C24:C32)</f>
        <v>16383469</v>
      </c>
      <c r="D35" s="44">
        <f aca="true" t="shared" si="14" ref="D35:O35">SUM(D24:D32)</f>
        <v>582921</v>
      </c>
      <c r="E35" s="367">
        <f t="shared" si="14"/>
        <v>16966390</v>
      </c>
      <c r="F35" s="46">
        <f t="shared" si="14"/>
        <v>4076643</v>
      </c>
      <c r="G35" s="44">
        <f t="shared" si="14"/>
        <v>3954989</v>
      </c>
      <c r="H35" s="45">
        <f t="shared" si="14"/>
        <v>8031632</v>
      </c>
      <c r="I35" s="46">
        <f t="shared" si="14"/>
        <v>38352</v>
      </c>
      <c r="J35" s="44">
        <f t="shared" si="14"/>
        <v>41985</v>
      </c>
      <c r="K35" s="45">
        <f t="shared" si="14"/>
        <v>80337</v>
      </c>
      <c r="L35" s="46">
        <f t="shared" si="14"/>
        <v>4114995</v>
      </c>
      <c r="M35" s="388">
        <f t="shared" si="14"/>
        <v>3996974</v>
      </c>
      <c r="N35" s="402">
        <f t="shared" si="14"/>
        <v>8111969</v>
      </c>
      <c r="O35" s="43">
        <f t="shared" si="14"/>
        <v>25078359</v>
      </c>
    </row>
    <row r="36" spans="1:15" ht="17.25" customHeight="1">
      <c r="A36" s="42" t="s">
        <v>2</v>
      </c>
      <c r="B36" s="41"/>
      <c r="C36" s="40"/>
      <c r="D36" s="39"/>
      <c r="E36" s="368"/>
      <c r="F36" s="40"/>
      <c r="G36" s="39"/>
      <c r="H36" s="37"/>
      <c r="I36" s="40"/>
      <c r="J36" s="39"/>
      <c r="K36" s="38"/>
      <c r="L36" s="85"/>
      <c r="M36" s="386"/>
      <c r="N36" s="403"/>
      <c r="O36" s="36"/>
    </row>
    <row r="37" spans="1:15" ht="17.25" customHeight="1">
      <c r="A37" s="35" t="s">
        <v>148</v>
      </c>
      <c r="B37" s="34"/>
      <c r="C37" s="425">
        <f>(C32/C19-1)*100</f>
        <v>7.685349134832831</v>
      </c>
      <c r="D37" s="426">
        <f aca="true" t="shared" si="15" ref="D37:O37">(D32/D19-1)*100</f>
        <v>-13.416221109508053</v>
      </c>
      <c r="E37" s="427">
        <f t="shared" si="15"/>
        <v>6.848144257231503</v>
      </c>
      <c r="F37" s="425">
        <f t="shared" si="15"/>
        <v>4.351582604817961</v>
      </c>
      <c r="G37" s="428">
        <f t="shared" si="15"/>
        <v>3.58504369637489</v>
      </c>
      <c r="H37" s="429">
        <f t="shared" si="15"/>
        <v>3.981523750030025</v>
      </c>
      <c r="I37" s="430">
        <f t="shared" si="15"/>
        <v>78.40574975498203</v>
      </c>
      <c r="J37" s="426">
        <f t="shared" si="15"/>
        <v>90.2909447531873</v>
      </c>
      <c r="K37" s="431">
        <f t="shared" si="15"/>
        <v>84.34640522875816</v>
      </c>
      <c r="L37" s="430">
        <f t="shared" si="15"/>
        <v>4.874347638584275</v>
      </c>
      <c r="M37" s="432">
        <f t="shared" si="15"/>
        <v>4.240065395149206</v>
      </c>
      <c r="N37" s="433">
        <f t="shared" si="15"/>
        <v>4.568058768812455</v>
      </c>
      <c r="O37" s="434">
        <f t="shared" si="15"/>
        <v>6.118525393174035</v>
      </c>
    </row>
    <row r="38" spans="1:15" ht="7.5" customHeight="1" thickBot="1">
      <c r="A38" s="33"/>
      <c r="B38" s="32"/>
      <c r="C38" s="31"/>
      <c r="D38" s="30"/>
      <c r="E38" s="369"/>
      <c r="F38" s="29"/>
      <c r="G38" s="27"/>
      <c r="H38" s="26"/>
      <c r="I38" s="29"/>
      <c r="J38" s="27"/>
      <c r="K38" s="28"/>
      <c r="L38" s="29"/>
      <c r="M38" s="389"/>
      <c r="N38" s="404"/>
      <c r="O38" s="25"/>
    </row>
    <row r="39" spans="1:15" ht="17.25" customHeight="1">
      <c r="A39" s="24" t="s">
        <v>1</v>
      </c>
      <c r="B39" s="23"/>
      <c r="C39" s="22"/>
      <c r="D39" s="21"/>
      <c r="E39" s="370"/>
      <c r="F39" s="20"/>
      <c r="G39" s="18"/>
      <c r="H39" s="17"/>
      <c r="I39" s="20"/>
      <c r="J39" s="18"/>
      <c r="K39" s="19"/>
      <c r="L39" s="20"/>
      <c r="M39" s="390"/>
      <c r="N39" s="405"/>
      <c r="O39" s="16"/>
    </row>
    <row r="40" spans="1:15" ht="17.25" customHeight="1" thickBot="1">
      <c r="A40" s="413" t="s">
        <v>149</v>
      </c>
      <c r="B40" s="15"/>
      <c r="C40" s="14">
        <f aca="true" t="shared" si="16" ref="C40:O40">(C35/C34-1)*100</f>
        <v>12.09046042594113</v>
      </c>
      <c r="D40" s="10">
        <f t="shared" si="16"/>
        <v>-10.874617381652051</v>
      </c>
      <c r="E40" s="371">
        <f t="shared" si="16"/>
        <v>11.10683994028161</v>
      </c>
      <c r="F40" s="14">
        <f t="shared" si="16"/>
        <v>11.251250901590648</v>
      </c>
      <c r="G40" s="13">
        <f t="shared" si="16"/>
        <v>11.446158111964388</v>
      </c>
      <c r="H40" s="9">
        <f t="shared" si="16"/>
        <v>11.347143118966407</v>
      </c>
      <c r="I40" s="12">
        <f t="shared" si="16"/>
        <v>15.563322987916962</v>
      </c>
      <c r="J40" s="10">
        <f t="shared" si="16"/>
        <v>35.557923285548235</v>
      </c>
      <c r="K40" s="11">
        <f t="shared" si="16"/>
        <v>25.21548029115166</v>
      </c>
      <c r="L40" s="12">
        <f t="shared" si="16"/>
        <v>11.289953547543984</v>
      </c>
      <c r="M40" s="391">
        <f t="shared" si="16"/>
        <v>11.6547724834144</v>
      </c>
      <c r="N40" s="406">
        <f t="shared" si="16"/>
        <v>11.469410722788176</v>
      </c>
      <c r="O40" s="8">
        <f t="shared" si="16"/>
        <v>11.223860516152406</v>
      </c>
    </row>
    <row r="41" spans="1:14" s="5" customFormat="1" ht="17.25" customHeight="1" thickTop="1">
      <c r="A41" s="84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="5" customFormat="1" ht="13.5" customHeight="1">
      <c r="A42" s="84" t="s">
        <v>0</v>
      </c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65523" ht="14.25">
      <c r="C65523" s="2" t="e">
        <f>((C65519/C65506)-1)*100</f>
        <v>#DIV/0!</v>
      </c>
    </row>
  </sheetData>
  <sheetProtection/>
  <mergeCells count="12">
    <mergeCell ref="A11:A22"/>
    <mergeCell ref="A9:B9"/>
    <mergeCell ref="F9:H9"/>
    <mergeCell ref="C9:C10"/>
    <mergeCell ref="D9:D10"/>
    <mergeCell ref="F7:N8"/>
    <mergeCell ref="I9:K9"/>
    <mergeCell ref="N1:O1"/>
    <mergeCell ref="C7:E7"/>
    <mergeCell ref="O7:O10"/>
    <mergeCell ref="E9:E10"/>
    <mergeCell ref="A4:O5"/>
  </mergeCells>
  <conditionalFormatting sqref="P37:IV37 P40:IV40">
    <cfRule type="cellIs" priority="4" dxfId="99" operator="lessThan" stopIfTrue="1">
      <formula>0</formula>
    </cfRule>
  </conditionalFormatting>
  <conditionalFormatting sqref="A37:B37 A40:B40">
    <cfRule type="cellIs" priority="1" dxfId="99" operator="lessThan" stopIfTrue="1">
      <formula>0</formula>
    </cfRule>
  </conditionalFormatting>
  <conditionalFormatting sqref="C36:O40">
    <cfRule type="cellIs" priority="2" dxfId="100" operator="lessThan" stopIfTrue="1">
      <formula>0</formula>
    </cfRule>
    <cfRule type="cellIs" priority="3" dxfId="101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3"/>
  <sheetViews>
    <sheetView showGridLines="0" zoomScale="88" zoomScaleNormal="88" zoomScalePageLayoutView="0" workbookViewId="0" topLeftCell="A16">
      <selection activeCell="A41" sqref="A4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07" t="s">
        <v>27</v>
      </c>
      <c r="O1" s="507"/>
    </row>
    <row r="2" ht="5.25" customHeight="1"/>
    <row r="3" ht="4.5" customHeight="1" thickBot="1"/>
    <row r="4" spans="1:15" ht="13.5" customHeight="1" thickTop="1">
      <c r="A4" s="513" t="s">
        <v>31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5"/>
    </row>
    <row r="5" spans="1:15" ht="12.75" customHeight="1">
      <c r="A5" s="516"/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8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04" t="s">
        <v>25</v>
      </c>
      <c r="D7" s="505"/>
      <c r="E7" s="506"/>
      <c r="F7" s="500" t="s">
        <v>24</v>
      </c>
      <c r="G7" s="501"/>
      <c r="H7" s="501"/>
      <c r="I7" s="501"/>
      <c r="J7" s="501"/>
      <c r="K7" s="501"/>
      <c r="L7" s="501"/>
      <c r="M7" s="501"/>
      <c r="N7" s="528"/>
      <c r="O7" s="508" t="s">
        <v>23</v>
      </c>
    </row>
    <row r="8" spans="1:15" ht="3.75" customHeight="1" thickBot="1">
      <c r="A8" s="78"/>
      <c r="B8" s="77"/>
      <c r="C8" s="76"/>
      <c r="D8" s="75"/>
      <c r="E8" s="74"/>
      <c r="F8" s="502"/>
      <c r="G8" s="503"/>
      <c r="H8" s="503"/>
      <c r="I8" s="503"/>
      <c r="J8" s="503"/>
      <c r="K8" s="503"/>
      <c r="L8" s="503"/>
      <c r="M8" s="503"/>
      <c r="N8" s="529"/>
      <c r="O8" s="509"/>
    </row>
    <row r="9" spans="1:15" ht="21.75" customHeight="1" thickBot="1" thickTop="1">
      <c r="A9" s="522" t="s">
        <v>22</v>
      </c>
      <c r="B9" s="523"/>
      <c r="C9" s="524" t="s">
        <v>21</v>
      </c>
      <c r="D9" s="526" t="s">
        <v>20</v>
      </c>
      <c r="E9" s="511" t="s">
        <v>16</v>
      </c>
      <c r="F9" s="504" t="s">
        <v>21</v>
      </c>
      <c r="G9" s="505"/>
      <c r="H9" s="505"/>
      <c r="I9" s="504" t="s">
        <v>20</v>
      </c>
      <c r="J9" s="505"/>
      <c r="K9" s="506"/>
      <c r="L9" s="87" t="s">
        <v>19</v>
      </c>
      <c r="M9" s="86"/>
      <c r="N9" s="86"/>
      <c r="O9" s="509"/>
    </row>
    <row r="10" spans="1:15" s="67" customFormat="1" ht="18.75" customHeight="1" thickBot="1">
      <c r="A10" s="73"/>
      <c r="B10" s="72"/>
      <c r="C10" s="525"/>
      <c r="D10" s="527"/>
      <c r="E10" s="512"/>
      <c r="F10" s="70" t="s">
        <v>30</v>
      </c>
      <c r="G10" s="69" t="s">
        <v>29</v>
      </c>
      <c r="H10" s="68" t="s">
        <v>16</v>
      </c>
      <c r="I10" s="70" t="s">
        <v>30</v>
      </c>
      <c r="J10" s="69" t="s">
        <v>29</v>
      </c>
      <c r="K10" s="71" t="s">
        <v>16</v>
      </c>
      <c r="L10" s="70" t="s">
        <v>30</v>
      </c>
      <c r="M10" s="384" t="s">
        <v>29</v>
      </c>
      <c r="N10" s="448" t="s">
        <v>16</v>
      </c>
      <c r="O10" s="510"/>
    </row>
    <row r="11" spans="1:15" s="65" customFormat="1" ht="18.75" customHeight="1" thickTop="1">
      <c r="A11" s="519">
        <v>2014</v>
      </c>
      <c r="B11" s="464" t="s">
        <v>6</v>
      </c>
      <c r="C11" s="416">
        <v>10653.711999999998</v>
      </c>
      <c r="D11" s="417">
        <v>1017.6409999999993</v>
      </c>
      <c r="E11" s="362">
        <f aca="true" t="shared" si="0" ref="E11:E24">D11+C11</f>
        <v>11671.352999999997</v>
      </c>
      <c r="F11" s="416">
        <v>25908.55299999999</v>
      </c>
      <c r="G11" s="418">
        <v>12976.106999999996</v>
      </c>
      <c r="H11" s="419">
        <f aca="true" t="shared" si="1" ref="H11:H22">G11+F11</f>
        <v>38884.65999999999</v>
      </c>
      <c r="I11" s="420">
        <v>4100.289</v>
      </c>
      <c r="J11" s="421">
        <v>1868.2300000000005</v>
      </c>
      <c r="K11" s="422">
        <f aca="true" t="shared" si="2" ref="K11:K22">J11+I11</f>
        <v>5968.519</v>
      </c>
      <c r="L11" s="423">
        <f aca="true" t="shared" si="3" ref="L11:N24">I11+F11</f>
        <v>30008.84199999999</v>
      </c>
      <c r="M11" s="424">
        <f t="shared" si="3"/>
        <v>14844.336999999996</v>
      </c>
      <c r="N11" s="398">
        <f t="shared" si="3"/>
        <v>44853.17899999999</v>
      </c>
      <c r="O11" s="66">
        <f aca="true" t="shared" si="4" ref="O11:O24">N11+E11</f>
        <v>56524.531999999985</v>
      </c>
    </row>
    <row r="12" spans="1:15" ht="18.75" customHeight="1">
      <c r="A12" s="520"/>
      <c r="B12" s="464" t="s">
        <v>5</v>
      </c>
      <c r="C12" s="52">
        <v>10965.95799999999</v>
      </c>
      <c r="D12" s="61">
        <v>836.9979999999988</v>
      </c>
      <c r="E12" s="363">
        <f t="shared" si="0"/>
        <v>11802.95599999999</v>
      </c>
      <c r="F12" s="52">
        <v>26864.515999999992</v>
      </c>
      <c r="G12" s="50">
        <v>13515.879</v>
      </c>
      <c r="H12" s="56">
        <f t="shared" si="1"/>
        <v>40380.39499999999</v>
      </c>
      <c r="I12" s="59">
        <v>3039.6059999999993</v>
      </c>
      <c r="J12" s="58">
        <v>1770.657</v>
      </c>
      <c r="K12" s="57">
        <f t="shared" si="2"/>
        <v>4810.262999999999</v>
      </c>
      <c r="L12" s="339">
        <f t="shared" si="3"/>
        <v>29904.121999999992</v>
      </c>
      <c r="M12" s="385">
        <f t="shared" si="3"/>
        <v>15286.536</v>
      </c>
      <c r="N12" s="399">
        <f t="shared" si="3"/>
        <v>45190.65799999999</v>
      </c>
      <c r="O12" s="55">
        <f t="shared" si="4"/>
        <v>56993.61399999998</v>
      </c>
    </row>
    <row r="13" spans="1:15" ht="18.75" customHeight="1">
      <c r="A13" s="520"/>
      <c r="B13" s="464" t="s">
        <v>4</v>
      </c>
      <c r="C13" s="52">
        <v>11596.465999999988</v>
      </c>
      <c r="D13" s="61">
        <v>1472.229</v>
      </c>
      <c r="E13" s="363">
        <f t="shared" si="0"/>
        <v>13068.694999999987</v>
      </c>
      <c r="F13" s="52">
        <v>24265.558000000005</v>
      </c>
      <c r="G13" s="50">
        <v>15489.086999999994</v>
      </c>
      <c r="H13" s="56">
        <f t="shared" si="1"/>
        <v>39754.645</v>
      </c>
      <c r="I13" s="339">
        <v>2973.897</v>
      </c>
      <c r="J13" s="58">
        <v>2387.3499999999995</v>
      </c>
      <c r="K13" s="57">
        <f t="shared" si="2"/>
        <v>5361.246999999999</v>
      </c>
      <c r="L13" s="339">
        <f t="shared" si="3"/>
        <v>27239.455000000005</v>
      </c>
      <c r="M13" s="385">
        <f t="shared" si="3"/>
        <v>17876.436999999994</v>
      </c>
      <c r="N13" s="399">
        <f t="shared" si="3"/>
        <v>45115.89199999999</v>
      </c>
      <c r="O13" s="55">
        <f t="shared" si="4"/>
        <v>58184.58699999998</v>
      </c>
    </row>
    <row r="14" spans="1:15" ht="18.75" customHeight="1">
      <c r="A14" s="520"/>
      <c r="B14" s="464" t="s">
        <v>15</v>
      </c>
      <c r="C14" s="52">
        <v>11967.662999999997</v>
      </c>
      <c r="D14" s="61">
        <v>1041.5179999999993</v>
      </c>
      <c r="E14" s="363">
        <f t="shared" si="0"/>
        <v>13009.180999999997</v>
      </c>
      <c r="F14" s="52">
        <v>31124.71500000001</v>
      </c>
      <c r="G14" s="50">
        <v>14376.518000000002</v>
      </c>
      <c r="H14" s="56">
        <f t="shared" si="1"/>
        <v>45501.233000000015</v>
      </c>
      <c r="I14" s="59">
        <v>6392.021</v>
      </c>
      <c r="J14" s="58">
        <v>2681.583</v>
      </c>
      <c r="K14" s="57">
        <f t="shared" si="2"/>
        <v>9073.604</v>
      </c>
      <c r="L14" s="339">
        <f t="shared" si="3"/>
        <v>37516.73600000001</v>
      </c>
      <c r="M14" s="385">
        <f t="shared" si="3"/>
        <v>17058.101000000002</v>
      </c>
      <c r="N14" s="399">
        <f t="shared" si="3"/>
        <v>54574.837000000014</v>
      </c>
      <c r="O14" s="55">
        <f t="shared" si="4"/>
        <v>67584.01800000001</v>
      </c>
    </row>
    <row r="15" spans="1:15" s="65" customFormat="1" ht="18.75" customHeight="1">
      <c r="A15" s="520"/>
      <c r="B15" s="464" t="s">
        <v>14</v>
      </c>
      <c r="C15" s="52">
        <v>13462.749000000005</v>
      </c>
      <c r="D15" s="61">
        <v>1292.659999999999</v>
      </c>
      <c r="E15" s="363">
        <f t="shared" si="0"/>
        <v>14755.409000000003</v>
      </c>
      <c r="F15" s="52">
        <v>29412.062999999995</v>
      </c>
      <c r="G15" s="50">
        <v>15499.041999999998</v>
      </c>
      <c r="H15" s="56">
        <f t="shared" si="1"/>
        <v>44911.104999999996</v>
      </c>
      <c r="I15" s="59">
        <v>3798.7889999999998</v>
      </c>
      <c r="J15" s="58">
        <v>1374.618</v>
      </c>
      <c r="K15" s="57">
        <f t="shared" si="2"/>
        <v>5173.406999999999</v>
      </c>
      <c r="L15" s="339">
        <f t="shared" si="3"/>
        <v>33210.85199999999</v>
      </c>
      <c r="M15" s="385">
        <f t="shared" si="3"/>
        <v>16873.659999999996</v>
      </c>
      <c r="N15" s="399">
        <f t="shared" si="3"/>
        <v>50084.511999999995</v>
      </c>
      <c r="O15" s="55">
        <f t="shared" si="4"/>
        <v>64839.921</v>
      </c>
    </row>
    <row r="16" spans="1:15" s="359" customFormat="1" ht="18.75" customHeight="1">
      <c r="A16" s="520"/>
      <c r="B16" s="465" t="s">
        <v>13</v>
      </c>
      <c r="C16" s="52">
        <v>10812.916000000012</v>
      </c>
      <c r="D16" s="61">
        <v>984.2469999999993</v>
      </c>
      <c r="E16" s="363">
        <f t="shared" si="0"/>
        <v>11797.163000000011</v>
      </c>
      <c r="F16" s="52">
        <v>24516.002000000008</v>
      </c>
      <c r="G16" s="50">
        <v>14249.827</v>
      </c>
      <c r="H16" s="56">
        <f t="shared" si="1"/>
        <v>38765.829000000005</v>
      </c>
      <c r="I16" s="59">
        <v>2606.201</v>
      </c>
      <c r="J16" s="58">
        <v>1012.798</v>
      </c>
      <c r="K16" s="57">
        <f t="shared" si="2"/>
        <v>3618.999</v>
      </c>
      <c r="L16" s="339">
        <f t="shared" si="3"/>
        <v>27122.20300000001</v>
      </c>
      <c r="M16" s="385">
        <f t="shared" si="3"/>
        <v>15262.625</v>
      </c>
      <c r="N16" s="399">
        <f t="shared" si="3"/>
        <v>42384.82800000001</v>
      </c>
      <c r="O16" s="55">
        <f t="shared" si="4"/>
        <v>54181.99100000002</v>
      </c>
    </row>
    <row r="17" spans="1:15" s="372" customFormat="1" ht="18.75" customHeight="1">
      <c r="A17" s="520"/>
      <c r="B17" s="464" t="s">
        <v>12</v>
      </c>
      <c r="C17" s="52">
        <v>12867.35100000001</v>
      </c>
      <c r="D17" s="61">
        <v>1137.2699999999998</v>
      </c>
      <c r="E17" s="363">
        <f t="shared" si="0"/>
        <v>14004.62100000001</v>
      </c>
      <c r="F17" s="52">
        <v>26669.356</v>
      </c>
      <c r="G17" s="50">
        <v>16662.765000000003</v>
      </c>
      <c r="H17" s="56">
        <f t="shared" si="1"/>
        <v>43332.121</v>
      </c>
      <c r="I17" s="59">
        <v>2481.192</v>
      </c>
      <c r="J17" s="58">
        <v>1233.7810000000002</v>
      </c>
      <c r="K17" s="57">
        <f t="shared" si="2"/>
        <v>3714.973</v>
      </c>
      <c r="L17" s="339">
        <f t="shared" si="3"/>
        <v>29150.548</v>
      </c>
      <c r="M17" s="385">
        <f t="shared" si="3"/>
        <v>17896.546000000002</v>
      </c>
      <c r="N17" s="399">
        <f t="shared" si="3"/>
        <v>47047.094</v>
      </c>
      <c r="O17" s="55">
        <f t="shared" si="4"/>
        <v>61051.71500000001</v>
      </c>
    </row>
    <row r="18" spans="1:15" s="383" customFormat="1" ht="18.75" customHeight="1">
      <c r="A18" s="520"/>
      <c r="B18" s="464" t="s">
        <v>11</v>
      </c>
      <c r="C18" s="52">
        <v>12532.27700000001</v>
      </c>
      <c r="D18" s="61">
        <v>1221.5119999999993</v>
      </c>
      <c r="E18" s="363">
        <f t="shared" si="0"/>
        <v>13753.789000000008</v>
      </c>
      <c r="F18" s="52">
        <v>27904.09700000001</v>
      </c>
      <c r="G18" s="50">
        <v>18698.69400000001</v>
      </c>
      <c r="H18" s="56">
        <f t="shared" si="1"/>
        <v>46602.79100000002</v>
      </c>
      <c r="I18" s="59">
        <v>2572.136</v>
      </c>
      <c r="J18" s="58">
        <v>1004.0490000000001</v>
      </c>
      <c r="K18" s="57">
        <f t="shared" si="2"/>
        <v>3576.185</v>
      </c>
      <c r="L18" s="339">
        <f t="shared" si="3"/>
        <v>30476.233000000007</v>
      </c>
      <c r="M18" s="385">
        <f t="shared" si="3"/>
        <v>19702.74300000001</v>
      </c>
      <c r="N18" s="399">
        <f t="shared" si="3"/>
        <v>50178.97600000002</v>
      </c>
      <c r="O18" s="55">
        <f t="shared" si="4"/>
        <v>63932.76500000003</v>
      </c>
    </row>
    <row r="19" spans="1:15" ht="18.75" customHeight="1">
      <c r="A19" s="520"/>
      <c r="B19" s="464" t="s">
        <v>10</v>
      </c>
      <c r="C19" s="52">
        <v>12734.114000000005</v>
      </c>
      <c r="D19" s="61">
        <v>1221.9419999999993</v>
      </c>
      <c r="E19" s="363">
        <f t="shared" si="0"/>
        <v>13956.056000000004</v>
      </c>
      <c r="F19" s="52">
        <v>26812.660000000003</v>
      </c>
      <c r="G19" s="50">
        <v>17190.136</v>
      </c>
      <c r="H19" s="56">
        <f t="shared" si="1"/>
        <v>44002.796</v>
      </c>
      <c r="I19" s="59">
        <v>3099.704</v>
      </c>
      <c r="J19" s="58">
        <v>854.8979999999999</v>
      </c>
      <c r="K19" s="57">
        <f t="shared" si="2"/>
        <v>3954.602</v>
      </c>
      <c r="L19" s="339">
        <f t="shared" si="3"/>
        <v>29912.364000000005</v>
      </c>
      <c r="M19" s="385">
        <f t="shared" si="3"/>
        <v>18045.034</v>
      </c>
      <c r="N19" s="399">
        <f t="shared" si="3"/>
        <v>47957.398</v>
      </c>
      <c r="O19" s="55">
        <f t="shared" si="4"/>
        <v>61913.454000000005</v>
      </c>
    </row>
    <row r="20" spans="1:15" s="392" customFormat="1" ht="18.75" customHeight="1">
      <c r="A20" s="520"/>
      <c r="B20" s="464" t="s">
        <v>9</v>
      </c>
      <c r="C20" s="52">
        <v>13366.862000000008</v>
      </c>
      <c r="D20" s="61">
        <v>1316.7149999999995</v>
      </c>
      <c r="E20" s="363">
        <f t="shared" si="0"/>
        <v>14683.577000000008</v>
      </c>
      <c r="F20" s="52">
        <v>28769.614999999998</v>
      </c>
      <c r="G20" s="50">
        <v>18602.625000000015</v>
      </c>
      <c r="H20" s="56">
        <f t="shared" si="1"/>
        <v>47372.24000000001</v>
      </c>
      <c r="I20" s="59">
        <v>4645.633</v>
      </c>
      <c r="J20" s="58">
        <v>2074.9030000000002</v>
      </c>
      <c r="K20" s="57">
        <f t="shared" si="2"/>
        <v>6720.536</v>
      </c>
      <c r="L20" s="339">
        <f t="shared" si="3"/>
        <v>33415.248</v>
      </c>
      <c r="M20" s="385">
        <f t="shared" si="3"/>
        <v>20677.528000000013</v>
      </c>
      <c r="N20" s="399">
        <f t="shared" si="3"/>
        <v>54092.77600000001</v>
      </c>
      <c r="O20" s="55">
        <f t="shared" si="4"/>
        <v>68776.35300000002</v>
      </c>
    </row>
    <row r="21" spans="1:15" s="54" customFormat="1" ht="18.75" customHeight="1">
      <c r="A21" s="520"/>
      <c r="B21" s="464" t="s">
        <v>8</v>
      </c>
      <c r="C21" s="52">
        <v>13158.135000000017</v>
      </c>
      <c r="D21" s="61">
        <v>1207.3129999999999</v>
      </c>
      <c r="E21" s="363">
        <f t="shared" si="0"/>
        <v>14365.448000000017</v>
      </c>
      <c r="F21" s="52">
        <v>29066.886</v>
      </c>
      <c r="G21" s="50">
        <v>19462.78</v>
      </c>
      <c r="H21" s="56">
        <f t="shared" si="1"/>
        <v>48529.666</v>
      </c>
      <c r="I21" s="59">
        <v>2189.119</v>
      </c>
      <c r="J21" s="58">
        <v>1200.839</v>
      </c>
      <c r="K21" s="57">
        <f t="shared" si="2"/>
        <v>3389.958</v>
      </c>
      <c r="L21" s="339">
        <f t="shared" si="3"/>
        <v>31256.004999999997</v>
      </c>
      <c r="M21" s="385">
        <f t="shared" si="3"/>
        <v>20663.619</v>
      </c>
      <c r="N21" s="399">
        <f t="shared" si="3"/>
        <v>51919.623999999996</v>
      </c>
      <c r="O21" s="55">
        <f t="shared" si="4"/>
        <v>66285.07200000001</v>
      </c>
    </row>
    <row r="22" spans="1:15" ht="18.75" customHeight="1" thickBot="1">
      <c r="A22" s="521"/>
      <c r="B22" s="464" t="s">
        <v>7</v>
      </c>
      <c r="C22" s="52">
        <v>14296.916999999994</v>
      </c>
      <c r="D22" s="61">
        <v>1512.6399999999996</v>
      </c>
      <c r="E22" s="363">
        <f t="shared" si="0"/>
        <v>15809.556999999993</v>
      </c>
      <c r="F22" s="52">
        <v>27449.472000000005</v>
      </c>
      <c r="G22" s="50">
        <v>18554.537999999993</v>
      </c>
      <c r="H22" s="56">
        <f t="shared" si="1"/>
        <v>46004.009999999995</v>
      </c>
      <c r="I22" s="59">
        <v>914.3299999999999</v>
      </c>
      <c r="J22" s="58">
        <v>678.777</v>
      </c>
      <c r="K22" s="57">
        <f t="shared" si="2"/>
        <v>1593.107</v>
      </c>
      <c r="L22" s="339">
        <f t="shared" si="3"/>
        <v>28363.802000000003</v>
      </c>
      <c r="M22" s="385">
        <f t="shared" si="3"/>
        <v>19233.314999999995</v>
      </c>
      <c r="N22" s="399">
        <f t="shared" si="3"/>
        <v>47597.117</v>
      </c>
      <c r="O22" s="55">
        <f t="shared" si="4"/>
        <v>63406.67399999999</v>
      </c>
    </row>
    <row r="23" spans="1:15" ht="3.75" customHeight="1">
      <c r="A23" s="64"/>
      <c r="B23" s="466"/>
      <c r="C23" s="63"/>
      <c r="D23" s="62"/>
      <c r="E23" s="364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386">
        <f t="shared" si="3"/>
        <v>0</v>
      </c>
      <c r="N23" s="400">
        <f t="shared" si="3"/>
        <v>0</v>
      </c>
      <c r="O23" s="36">
        <f t="shared" si="4"/>
        <v>0</v>
      </c>
    </row>
    <row r="24" spans="1:15" ht="19.5" customHeight="1">
      <c r="A24" s="468">
        <v>2015</v>
      </c>
      <c r="B24" s="467" t="s">
        <v>6</v>
      </c>
      <c r="C24" s="52">
        <v>11422.357000000005</v>
      </c>
      <c r="D24" s="61">
        <v>893.5599999999994</v>
      </c>
      <c r="E24" s="363">
        <f t="shared" si="0"/>
        <v>12315.917000000005</v>
      </c>
      <c r="F24" s="60">
        <v>27552.825000000008</v>
      </c>
      <c r="G24" s="50">
        <v>14248.001999999999</v>
      </c>
      <c r="H24" s="56">
        <f aca="true" t="shared" si="5" ref="H24:H30">G24+F24</f>
        <v>41800.827000000005</v>
      </c>
      <c r="I24" s="59">
        <v>3310.6169999999997</v>
      </c>
      <c r="J24" s="58">
        <v>1058.1740000000002</v>
      </c>
      <c r="K24" s="57">
        <f aca="true" t="shared" si="6" ref="K24:K29">J24+I24</f>
        <v>4368.791</v>
      </c>
      <c r="L24" s="339">
        <f t="shared" si="3"/>
        <v>30863.442000000006</v>
      </c>
      <c r="M24" s="385">
        <f t="shared" si="3"/>
        <v>15306.176</v>
      </c>
      <c r="N24" s="399">
        <f t="shared" si="3"/>
        <v>46169.618</v>
      </c>
      <c r="O24" s="55">
        <f t="shared" si="4"/>
        <v>58485.535</v>
      </c>
    </row>
    <row r="25" spans="1:15" ht="19.5" customHeight="1">
      <c r="A25" s="468"/>
      <c r="B25" s="467" t="s">
        <v>5</v>
      </c>
      <c r="C25" s="52">
        <v>11591.259999999997</v>
      </c>
      <c r="D25" s="61">
        <v>968.0126000000004</v>
      </c>
      <c r="E25" s="363">
        <f aca="true" t="shared" si="7" ref="E25:E30">D25+C25</f>
        <v>12559.272599999997</v>
      </c>
      <c r="F25" s="60">
        <v>27124.277999999988</v>
      </c>
      <c r="G25" s="50">
        <v>14538.316000000006</v>
      </c>
      <c r="H25" s="56">
        <f t="shared" si="5"/>
        <v>41662.594</v>
      </c>
      <c r="I25" s="59">
        <v>5137.088</v>
      </c>
      <c r="J25" s="58">
        <v>975.6529999999999</v>
      </c>
      <c r="K25" s="57">
        <f t="shared" si="6"/>
        <v>6112.741</v>
      </c>
      <c r="L25" s="339">
        <f aca="true" t="shared" si="8" ref="L25:N26">I25+F25</f>
        <v>32261.365999999987</v>
      </c>
      <c r="M25" s="385">
        <f t="shared" si="8"/>
        <v>15513.969000000006</v>
      </c>
      <c r="N25" s="399">
        <f t="shared" si="8"/>
        <v>47775.335</v>
      </c>
      <c r="O25" s="55">
        <f aca="true" t="shared" si="9" ref="O25:O30">N25+E25</f>
        <v>60334.607599999996</v>
      </c>
    </row>
    <row r="26" spans="1:15" ht="19.5" customHeight="1">
      <c r="A26" s="468"/>
      <c r="B26" s="467" t="s">
        <v>4</v>
      </c>
      <c r="C26" s="52">
        <v>13973.525</v>
      </c>
      <c r="D26" s="61">
        <v>1109.356999999999</v>
      </c>
      <c r="E26" s="363">
        <f t="shared" si="7"/>
        <v>15082.881999999998</v>
      </c>
      <c r="F26" s="60">
        <v>28377.528000000006</v>
      </c>
      <c r="G26" s="50">
        <v>16314.130000000005</v>
      </c>
      <c r="H26" s="56">
        <f t="shared" si="5"/>
        <v>44691.65800000001</v>
      </c>
      <c r="I26" s="59">
        <v>3826.87</v>
      </c>
      <c r="J26" s="58">
        <v>2381.3109999999997</v>
      </c>
      <c r="K26" s="57">
        <f t="shared" si="6"/>
        <v>6208.181</v>
      </c>
      <c r="L26" s="339">
        <f t="shared" si="8"/>
        <v>32204.398000000005</v>
      </c>
      <c r="M26" s="385">
        <f t="shared" si="8"/>
        <v>18695.441000000006</v>
      </c>
      <c r="N26" s="399">
        <f t="shared" si="8"/>
        <v>50899.83900000001</v>
      </c>
      <c r="O26" s="55">
        <f t="shared" si="9"/>
        <v>65982.721</v>
      </c>
    </row>
    <row r="27" spans="1:15" ht="19.5" customHeight="1">
      <c r="A27" s="468"/>
      <c r="B27" s="467" t="s">
        <v>15</v>
      </c>
      <c r="C27" s="52">
        <v>12208.576999999994</v>
      </c>
      <c r="D27" s="61">
        <v>964.9569999999997</v>
      </c>
      <c r="E27" s="363">
        <f t="shared" si="7"/>
        <v>13173.533999999994</v>
      </c>
      <c r="F27" s="60">
        <v>29626.566000000006</v>
      </c>
      <c r="G27" s="50">
        <v>14850.063000000002</v>
      </c>
      <c r="H27" s="56">
        <f t="shared" si="5"/>
        <v>44476.62900000001</v>
      </c>
      <c r="I27" s="59">
        <v>7135.207</v>
      </c>
      <c r="J27" s="58">
        <v>1884.4250000000002</v>
      </c>
      <c r="K27" s="57">
        <f t="shared" si="6"/>
        <v>9019.632000000001</v>
      </c>
      <c r="L27" s="339">
        <f aca="true" t="shared" si="10" ref="L27:N29">I27+F27</f>
        <v>36761.77300000001</v>
      </c>
      <c r="M27" s="385">
        <f t="shared" si="10"/>
        <v>16734.488</v>
      </c>
      <c r="N27" s="399">
        <f t="shared" si="10"/>
        <v>53496.26100000001</v>
      </c>
      <c r="O27" s="55">
        <f t="shared" si="9"/>
        <v>66669.79500000001</v>
      </c>
    </row>
    <row r="28" spans="1:15" ht="19.5" customHeight="1">
      <c r="A28" s="468"/>
      <c r="B28" s="467" t="s">
        <v>14</v>
      </c>
      <c r="C28" s="52">
        <v>13080.334000000003</v>
      </c>
      <c r="D28" s="61">
        <v>1159.193999999999</v>
      </c>
      <c r="E28" s="363">
        <f t="shared" si="7"/>
        <v>14239.528000000002</v>
      </c>
      <c r="F28" s="60">
        <v>29504.54599999999</v>
      </c>
      <c r="G28" s="50">
        <v>16065.203999999998</v>
      </c>
      <c r="H28" s="56">
        <f t="shared" si="5"/>
        <v>45569.749999999985</v>
      </c>
      <c r="I28" s="59">
        <v>4039.4820000000004</v>
      </c>
      <c r="J28" s="58">
        <v>1740.6999999999998</v>
      </c>
      <c r="K28" s="57">
        <f t="shared" si="6"/>
        <v>5780.182000000001</v>
      </c>
      <c r="L28" s="339">
        <f t="shared" si="10"/>
        <v>33544.02799999999</v>
      </c>
      <c r="M28" s="385">
        <f t="shared" si="10"/>
        <v>17805.904</v>
      </c>
      <c r="N28" s="399">
        <f t="shared" si="10"/>
        <v>51349.931999999986</v>
      </c>
      <c r="O28" s="55">
        <f t="shared" si="9"/>
        <v>65589.45999999999</v>
      </c>
    </row>
    <row r="29" spans="1:15" ht="19.5" customHeight="1">
      <c r="A29" s="468"/>
      <c r="B29" s="467" t="s">
        <v>13</v>
      </c>
      <c r="C29" s="52">
        <v>12352.007000000001</v>
      </c>
      <c r="D29" s="61">
        <v>1306.6719999999996</v>
      </c>
      <c r="E29" s="363">
        <f t="shared" si="7"/>
        <v>13658.679</v>
      </c>
      <c r="F29" s="60">
        <v>25557.666000000005</v>
      </c>
      <c r="G29" s="50">
        <v>15181.581999999993</v>
      </c>
      <c r="H29" s="56">
        <f t="shared" si="5"/>
        <v>40739.248</v>
      </c>
      <c r="I29" s="59">
        <v>3415.4640000000004</v>
      </c>
      <c r="J29" s="58">
        <v>1376.77</v>
      </c>
      <c r="K29" s="57">
        <f t="shared" si="6"/>
        <v>4792.234</v>
      </c>
      <c r="L29" s="339">
        <f t="shared" si="10"/>
        <v>28973.130000000005</v>
      </c>
      <c r="M29" s="385">
        <f t="shared" si="10"/>
        <v>16558.35199999999</v>
      </c>
      <c r="N29" s="399">
        <f t="shared" si="10"/>
        <v>45531.482</v>
      </c>
      <c r="O29" s="55">
        <f t="shared" si="9"/>
        <v>59190.16100000001</v>
      </c>
    </row>
    <row r="30" spans="1:15" ht="19.5" customHeight="1">
      <c r="A30" s="468"/>
      <c r="B30" s="467" t="s">
        <v>12</v>
      </c>
      <c r="C30" s="52">
        <v>14170.993999999995</v>
      </c>
      <c r="D30" s="61">
        <v>1403.0439999999994</v>
      </c>
      <c r="E30" s="363">
        <f t="shared" si="7"/>
        <v>15574.037999999995</v>
      </c>
      <c r="F30" s="60">
        <v>26989.00799999999</v>
      </c>
      <c r="G30" s="50">
        <v>16475.081</v>
      </c>
      <c r="H30" s="56">
        <f t="shared" si="5"/>
        <v>43464.08899999999</v>
      </c>
      <c r="I30" s="59">
        <v>2718.3680000000004</v>
      </c>
      <c r="J30" s="58">
        <v>1373.1100000000001</v>
      </c>
      <c r="K30" s="57">
        <f>J30+I30</f>
        <v>4091.4780000000005</v>
      </c>
      <c r="L30" s="339">
        <f>I30+F30</f>
        <v>29707.37599999999</v>
      </c>
      <c r="M30" s="385">
        <f>J30+G30</f>
        <v>17848.191</v>
      </c>
      <c r="N30" s="399">
        <f>K30+H30</f>
        <v>47555.566999999995</v>
      </c>
      <c r="O30" s="55">
        <f t="shared" si="9"/>
        <v>63129.60499999999</v>
      </c>
    </row>
    <row r="31" spans="1:15" ht="19.5" customHeight="1">
      <c r="A31" s="468"/>
      <c r="B31" s="467" t="s">
        <v>11</v>
      </c>
      <c r="C31" s="52">
        <v>14005.046999999999</v>
      </c>
      <c r="D31" s="61">
        <v>1545.9399999999994</v>
      </c>
      <c r="E31" s="363">
        <f>D31+C31</f>
        <v>15550.986999999997</v>
      </c>
      <c r="F31" s="60">
        <v>26303.153000000002</v>
      </c>
      <c r="G31" s="50">
        <v>15953.664</v>
      </c>
      <c r="H31" s="56">
        <f>G31+F31</f>
        <v>42256.817</v>
      </c>
      <c r="I31" s="59">
        <v>2521.7970000000005</v>
      </c>
      <c r="J31" s="58">
        <v>964.207</v>
      </c>
      <c r="K31" s="57">
        <f>J31+I31</f>
        <v>3486.0040000000004</v>
      </c>
      <c r="L31" s="339">
        <f>I31+F31</f>
        <v>28824.950000000004</v>
      </c>
      <c r="M31" s="385">
        <f>J31+G31</f>
        <v>16917.871</v>
      </c>
      <c r="N31" s="399">
        <f>K31+H31</f>
        <v>45742.821</v>
      </c>
      <c r="O31" s="55">
        <f>N31+E31</f>
        <v>61293.808000000005</v>
      </c>
    </row>
    <row r="32" spans="1:15" ht="19.5" customHeight="1" thickBot="1">
      <c r="A32" s="468"/>
      <c r="B32" s="467" t="s">
        <v>10</v>
      </c>
      <c r="C32" s="52">
        <v>15249.55800000002</v>
      </c>
      <c r="D32" s="61">
        <v>1550.0459999999994</v>
      </c>
      <c r="E32" s="363">
        <f>D32+C32</f>
        <v>16799.604000000018</v>
      </c>
      <c r="F32" s="60">
        <v>25300.704999999998</v>
      </c>
      <c r="G32" s="50">
        <v>14667.309</v>
      </c>
      <c r="H32" s="56">
        <f>G32+F32</f>
        <v>39968.013999999996</v>
      </c>
      <c r="I32" s="59">
        <v>6098.961</v>
      </c>
      <c r="J32" s="58">
        <v>2391.16</v>
      </c>
      <c r="K32" s="57">
        <f>J32+I32</f>
        <v>8490.121</v>
      </c>
      <c r="L32" s="339">
        <f>I32+F32</f>
        <v>31399.665999999997</v>
      </c>
      <c r="M32" s="385">
        <f>J32+G32</f>
        <v>17058.468999999997</v>
      </c>
      <c r="N32" s="399">
        <f>K32+H32</f>
        <v>48458.134999999995</v>
      </c>
      <c r="O32" s="55">
        <f>N32+E32</f>
        <v>65257.739000000016</v>
      </c>
    </row>
    <row r="33" spans="1:15" ht="18" customHeight="1">
      <c r="A33" s="53" t="s">
        <v>3</v>
      </c>
      <c r="B33" s="41"/>
      <c r="C33" s="40"/>
      <c r="D33" s="39"/>
      <c r="E33" s="365"/>
      <c r="F33" s="40"/>
      <c r="G33" s="39"/>
      <c r="H33" s="38"/>
      <c r="I33" s="40"/>
      <c r="J33" s="39"/>
      <c r="K33" s="38"/>
      <c r="L33" s="85"/>
      <c r="M33" s="386"/>
      <c r="N33" s="400"/>
      <c r="O33" s="36"/>
    </row>
    <row r="34" spans="1:15" ht="18" customHeight="1">
      <c r="A34" s="35" t="s">
        <v>146</v>
      </c>
      <c r="B34" s="48"/>
      <c r="C34" s="52">
        <f>SUM(C11:C19)</f>
        <v>107593.206</v>
      </c>
      <c r="D34" s="50">
        <f aca="true" t="shared" si="11" ref="D34:O34">SUM(D11:D19)</f>
        <v>10226.016999999994</v>
      </c>
      <c r="E34" s="366">
        <f t="shared" si="11"/>
        <v>117819.223</v>
      </c>
      <c r="F34" s="52">
        <f t="shared" si="11"/>
        <v>243477.52</v>
      </c>
      <c r="G34" s="50">
        <f t="shared" si="11"/>
        <v>138658.055</v>
      </c>
      <c r="H34" s="51">
        <f t="shared" si="11"/>
        <v>382135.57500000007</v>
      </c>
      <c r="I34" s="52">
        <f t="shared" si="11"/>
        <v>31063.835</v>
      </c>
      <c r="J34" s="50">
        <f t="shared" si="11"/>
        <v>14187.964000000002</v>
      </c>
      <c r="K34" s="51">
        <f t="shared" si="11"/>
        <v>45251.79899999999</v>
      </c>
      <c r="L34" s="52">
        <f t="shared" si="11"/>
        <v>274541.35500000004</v>
      </c>
      <c r="M34" s="387">
        <f t="shared" si="11"/>
        <v>152846.01900000003</v>
      </c>
      <c r="N34" s="401">
        <f t="shared" si="11"/>
        <v>427387.37399999995</v>
      </c>
      <c r="O34" s="49">
        <f t="shared" si="11"/>
        <v>545206.5970000001</v>
      </c>
    </row>
    <row r="35" spans="1:15" ht="18" customHeight="1" thickBot="1">
      <c r="A35" s="35" t="s">
        <v>147</v>
      </c>
      <c r="B35" s="48"/>
      <c r="C35" s="47">
        <f>SUM(C24:C32)</f>
        <v>118053.65900000001</v>
      </c>
      <c r="D35" s="44">
        <f aca="true" t="shared" si="12" ref="D35:O35">SUM(D24:D32)</f>
        <v>10900.782599999995</v>
      </c>
      <c r="E35" s="367">
        <f t="shared" si="12"/>
        <v>128954.4416</v>
      </c>
      <c r="F35" s="46">
        <f t="shared" si="12"/>
        <v>246336.27499999997</v>
      </c>
      <c r="G35" s="44">
        <f t="shared" si="12"/>
        <v>138293.351</v>
      </c>
      <c r="H35" s="45">
        <f t="shared" si="12"/>
        <v>384629.62599999993</v>
      </c>
      <c r="I35" s="46">
        <f t="shared" si="12"/>
        <v>38203.854</v>
      </c>
      <c r="J35" s="44">
        <f t="shared" si="12"/>
        <v>14145.51</v>
      </c>
      <c r="K35" s="45">
        <f t="shared" si="12"/>
        <v>52349.364</v>
      </c>
      <c r="L35" s="46">
        <f t="shared" si="12"/>
        <v>284540.12899999996</v>
      </c>
      <c r="M35" s="388">
        <f t="shared" si="12"/>
        <v>152438.86099999998</v>
      </c>
      <c r="N35" s="402">
        <f t="shared" si="12"/>
        <v>436978.99</v>
      </c>
      <c r="O35" s="43">
        <f t="shared" si="12"/>
        <v>565933.4316</v>
      </c>
    </row>
    <row r="36" spans="1:15" ht="17.25" customHeight="1">
      <c r="A36" s="42" t="s">
        <v>2</v>
      </c>
      <c r="B36" s="41"/>
      <c r="C36" s="40"/>
      <c r="D36" s="39"/>
      <c r="E36" s="368"/>
      <c r="F36" s="40"/>
      <c r="G36" s="39"/>
      <c r="H36" s="37"/>
      <c r="I36" s="40"/>
      <c r="J36" s="39"/>
      <c r="K36" s="38"/>
      <c r="L36" s="85"/>
      <c r="M36" s="386"/>
      <c r="N36" s="403"/>
      <c r="O36" s="36"/>
    </row>
    <row r="37" spans="1:15" ht="17.25" customHeight="1">
      <c r="A37" s="35" t="s">
        <v>148</v>
      </c>
      <c r="B37" s="34"/>
      <c r="C37" s="425">
        <f>(C32/C19-1)*100</f>
        <v>19.753584740956565</v>
      </c>
      <c r="D37" s="426">
        <f aca="true" t="shared" si="13" ref="D37:O37">(D32/D19-1)*100</f>
        <v>26.85102893590696</v>
      </c>
      <c r="E37" s="427">
        <f t="shared" si="13"/>
        <v>20.37501139290365</v>
      </c>
      <c r="F37" s="425">
        <f t="shared" si="13"/>
        <v>-5.638959357258866</v>
      </c>
      <c r="G37" s="428">
        <f t="shared" si="13"/>
        <v>-14.6760153613677</v>
      </c>
      <c r="H37" s="429">
        <f t="shared" si="13"/>
        <v>-9.169376418716679</v>
      </c>
      <c r="I37" s="430">
        <f t="shared" si="13"/>
        <v>96.75946477470106</v>
      </c>
      <c r="J37" s="426">
        <f t="shared" si="13"/>
        <v>179.70120412025764</v>
      </c>
      <c r="K37" s="431">
        <f t="shared" si="13"/>
        <v>114.68964512737313</v>
      </c>
      <c r="L37" s="430">
        <f t="shared" si="13"/>
        <v>4.972198118477</v>
      </c>
      <c r="M37" s="432">
        <f t="shared" si="13"/>
        <v>-5.467238244050976</v>
      </c>
      <c r="N37" s="433">
        <f t="shared" si="13"/>
        <v>1.0441287911408192</v>
      </c>
      <c r="O37" s="434">
        <f t="shared" si="13"/>
        <v>5.401548102937381</v>
      </c>
    </row>
    <row r="38" spans="1:15" ht="7.5" customHeight="1" thickBot="1">
      <c r="A38" s="33"/>
      <c r="B38" s="32"/>
      <c r="C38" s="31"/>
      <c r="D38" s="30"/>
      <c r="E38" s="369"/>
      <c r="F38" s="29"/>
      <c r="G38" s="27"/>
      <c r="H38" s="26"/>
      <c r="I38" s="29"/>
      <c r="J38" s="27"/>
      <c r="K38" s="28"/>
      <c r="L38" s="29"/>
      <c r="M38" s="389"/>
      <c r="N38" s="404"/>
      <c r="O38" s="25"/>
    </row>
    <row r="39" spans="1:15" ht="17.25" customHeight="1">
      <c r="A39" s="24" t="s">
        <v>1</v>
      </c>
      <c r="B39" s="23"/>
      <c r="C39" s="22"/>
      <c r="D39" s="21"/>
      <c r="E39" s="370"/>
      <c r="F39" s="20"/>
      <c r="G39" s="18"/>
      <c r="H39" s="17"/>
      <c r="I39" s="20"/>
      <c r="J39" s="18"/>
      <c r="K39" s="19"/>
      <c r="L39" s="20"/>
      <c r="M39" s="390"/>
      <c r="N39" s="405"/>
      <c r="O39" s="16"/>
    </row>
    <row r="40" spans="1:15" ht="17.25" customHeight="1" thickBot="1">
      <c r="A40" s="413" t="s">
        <v>149</v>
      </c>
      <c r="B40" s="15"/>
      <c r="C40" s="14">
        <f aca="true" t="shared" si="14" ref="C40:O40">(C35/C34-1)*100</f>
        <v>9.722224468336794</v>
      </c>
      <c r="D40" s="10">
        <f t="shared" si="14"/>
        <v>6.5985182696254085</v>
      </c>
      <c r="E40" s="371">
        <f t="shared" si="14"/>
        <v>9.451105105318858</v>
      </c>
      <c r="F40" s="14">
        <f t="shared" si="14"/>
        <v>1.1741350905824843</v>
      </c>
      <c r="G40" s="13">
        <f t="shared" si="14"/>
        <v>-0.2630240269849482</v>
      </c>
      <c r="H40" s="9">
        <f t="shared" si="14"/>
        <v>0.6526612969755208</v>
      </c>
      <c r="I40" s="12">
        <f t="shared" si="14"/>
        <v>22.984988814162843</v>
      </c>
      <c r="J40" s="10">
        <f t="shared" si="14"/>
        <v>-0.2992254561683505</v>
      </c>
      <c r="K40" s="11">
        <f t="shared" si="14"/>
        <v>15.684602948050784</v>
      </c>
      <c r="L40" s="12">
        <f t="shared" si="14"/>
        <v>3.641991932326527</v>
      </c>
      <c r="M40" s="391">
        <f t="shared" si="14"/>
        <v>-0.26638443229591857</v>
      </c>
      <c r="N40" s="406">
        <f t="shared" si="14"/>
        <v>2.244244117515759</v>
      </c>
      <c r="O40" s="8">
        <f t="shared" si="14"/>
        <v>3.8016477999439857</v>
      </c>
    </row>
    <row r="41" spans="1:14" s="5" customFormat="1" ht="17.25" customHeight="1" thickTop="1">
      <c r="A41" s="84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="5" customFormat="1" ht="13.5" customHeight="1">
      <c r="A42" s="84" t="s">
        <v>0</v>
      </c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65523" ht="14.25">
      <c r="C65523" s="2" t="e">
        <f>((C65519/C65506)-1)*100</f>
        <v>#DIV/0!</v>
      </c>
    </row>
  </sheetData>
  <sheetProtection/>
  <mergeCells count="12"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</mergeCells>
  <conditionalFormatting sqref="P37:IV37 P40:IV40">
    <cfRule type="cellIs" priority="5" dxfId="99" operator="lessThan" stopIfTrue="1">
      <formula>0</formula>
    </cfRule>
  </conditionalFormatting>
  <conditionalFormatting sqref="A37:B37 A40:B40">
    <cfRule type="cellIs" priority="1" dxfId="99" operator="lessThan" stopIfTrue="1">
      <formula>0</formula>
    </cfRule>
  </conditionalFormatting>
  <conditionalFormatting sqref="C36:O40">
    <cfRule type="cellIs" priority="3" dxfId="100" operator="lessThan" stopIfTrue="1">
      <formula>0</formula>
    </cfRule>
    <cfRule type="cellIs" priority="4" dxfId="101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31"/>
  <sheetViews>
    <sheetView showGridLines="0" zoomScale="90" zoomScaleNormal="90" zoomScalePageLayoutView="0" workbookViewId="0" topLeftCell="A1">
      <selection activeCell="A27" sqref="A27"/>
    </sheetView>
  </sheetViews>
  <sheetFormatPr defaultColWidth="9.140625" defaultRowHeight="15"/>
  <cols>
    <col min="1" max="1" width="23.57421875" style="88" customWidth="1"/>
    <col min="2" max="2" width="10.140625" style="88" customWidth="1"/>
    <col min="3" max="3" width="11.421875" style="88" customWidth="1"/>
    <col min="4" max="4" width="10.00390625" style="88" bestFit="1" customWidth="1"/>
    <col min="5" max="5" width="9.00390625" style="88" customWidth="1"/>
    <col min="6" max="6" width="10.28125" style="88" customWidth="1"/>
    <col min="7" max="7" width="11.00390625" style="88" customWidth="1"/>
    <col min="8" max="8" width="10.421875" style="88" customWidth="1"/>
    <col min="9" max="9" width="7.7109375" style="88" bestFit="1" customWidth="1"/>
    <col min="10" max="10" width="10.8515625" style="88" customWidth="1"/>
    <col min="11" max="11" width="9.8515625" style="88" customWidth="1"/>
    <col min="12" max="12" width="11.8515625" style="88" customWidth="1"/>
    <col min="13" max="13" width="8.8515625" style="88" customWidth="1"/>
    <col min="14" max="14" width="11.57421875" style="88" customWidth="1"/>
    <col min="15" max="15" width="11.00390625" style="88" customWidth="1"/>
    <col min="16" max="16" width="11.140625" style="88" bestFit="1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37" t="s">
        <v>27</v>
      </c>
      <c r="O1" s="538"/>
      <c r="P1" s="538"/>
      <c r="Q1" s="539"/>
    </row>
    <row r="2" ht="7.5" customHeight="1" thickBot="1"/>
    <row r="3" spans="1:17" ht="24" customHeight="1">
      <c r="A3" s="545" t="s">
        <v>38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7"/>
    </row>
    <row r="4" spans="1:17" ht="18" customHeight="1" thickBot="1">
      <c r="A4" s="548" t="s">
        <v>37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50"/>
    </row>
    <row r="5" spans="1:17" ht="15" thickBot="1">
      <c r="A5" s="553" t="s">
        <v>144</v>
      </c>
      <c r="B5" s="540" t="s">
        <v>35</v>
      </c>
      <c r="C5" s="541"/>
      <c r="D5" s="541"/>
      <c r="E5" s="541"/>
      <c r="F5" s="542"/>
      <c r="G5" s="542"/>
      <c r="H5" s="542"/>
      <c r="I5" s="543"/>
      <c r="J5" s="541" t="s">
        <v>34</v>
      </c>
      <c r="K5" s="541"/>
      <c r="L5" s="541"/>
      <c r="M5" s="541"/>
      <c r="N5" s="541"/>
      <c r="O5" s="541"/>
      <c r="P5" s="541"/>
      <c r="Q5" s="544"/>
    </row>
    <row r="6" spans="1:17" s="463" customFormat="1" ht="25.5" customHeight="1" thickBot="1">
      <c r="A6" s="554"/>
      <c r="B6" s="534" t="s">
        <v>150</v>
      </c>
      <c r="C6" s="551"/>
      <c r="D6" s="552"/>
      <c r="E6" s="532" t="s">
        <v>33</v>
      </c>
      <c r="F6" s="534" t="s">
        <v>151</v>
      </c>
      <c r="G6" s="551"/>
      <c r="H6" s="552"/>
      <c r="I6" s="530" t="s">
        <v>32</v>
      </c>
      <c r="J6" s="534" t="s">
        <v>152</v>
      </c>
      <c r="K6" s="535"/>
      <c r="L6" s="536"/>
      <c r="M6" s="532" t="s">
        <v>33</v>
      </c>
      <c r="N6" s="534" t="s">
        <v>153</v>
      </c>
      <c r="O6" s="535"/>
      <c r="P6" s="536"/>
      <c r="Q6" s="532" t="s">
        <v>32</v>
      </c>
    </row>
    <row r="7" spans="1:17" s="105" customFormat="1" ht="26.25" thickBot="1">
      <c r="A7" s="555"/>
      <c r="B7" s="109" t="s">
        <v>21</v>
      </c>
      <c r="C7" s="106" t="s">
        <v>20</v>
      </c>
      <c r="D7" s="106" t="s">
        <v>16</v>
      </c>
      <c r="E7" s="533"/>
      <c r="F7" s="109" t="s">
        <v>21</v>
      </c>
      <c r="G7" s="107" t="s">
        <v>20</v>
      </c>
      <c r="H7" s="106" t="s">
        <v>16</v>
      </c>
      <c r="I7" s="531"/>
      <c r="J7" s="109" t="s">
        <v>21</v>
      </c>
      <c r="K7" s="106" t="s">
        <v>20</v>
      </c>
      <c r="L7" s="107" t="s">
        <v>16</v>
      </c>
      <c r="M7" s="533"/>
      <c r="N7" s="108" t="s">
        <v>21</v>
      </c>
      <c r="O7" s="107" t="s">
        <v>20</v>
      </c>
      <c r="P7" s="106" t="s">
        <v>16</v>
      </c>
      <c r="Q7" s="533"/>
    </row>
    <row r="8" spans="1:17" s="91" customFormat="1" ht="17.25" customHeight="1" thickBot="1">
      <c r="A8" s="104" t="s">
        <v>23</v>
      </c>
      <c r="B8" s="100">
        <f>SUM(B9:B26)</f>
        <v>1842744</v>
      </c>
      <c r="C8" s="99">
        <f>SUM(C9:C26)</f>
        <v>61213</v>
      </c>
      <c r="D8" s="99">
        <f aca="true" t="shared" si="0" ref="D8:D26">C8+B8</f>
        <v>1903957</v>
      </c>
      <c r="E8" s="101">
        <f aca="true" t="shared" si="1" ref="E8:E26">(D8/$D$8)</f>
        <v>1</v>
      </c>
      <c r="F8" s="100">
        <f>SUM(F9:F26)</f>
        <v>1711230</v>
      </c>
      <c r="G8" s="99">
        <f>SUM(G9:G26)</f>
        <v>70698</v>
      </c>
      <c r="H8" s="99">
        <f aca="true" t="shared" si="2" ref="H8:H26">G8+F8</f>
        <v>1781928</v>
      </c>
      <c r="I8" s="98">
        <f aca="true" t="shared" si="3" ref="I8:I19">(D8/H8-1)*100</f>
        <v>6.848144257231503</v>
      </c>
      <c r="J8" s="103">
        <f>SUM(J9:J26)</f>
        <v>16383469</v>
      </c>
      <c r="K8" s="102">
        <f>SUM(K9:K26)</f>
        <v>582921</v>
      </c>
      <c r="L8" s="99">
        <f aca="true" t="shared" si="4" ref="L8:L26">K8+J8</f>
        <v>16966390</v>
      </c>
      <c r="M8" s="101">
        <f aca="true" t="shared" si="5" ref="M8:M26">(L8/$L$8)</f>
        <v>1</v>
      </c>
      <c r="N8" s="100">
        <f>SUM(N9:N26)</f>
        <v>14616292</v>
      </c>
      <c r="O8" s="99">
        <f>SUM(O9:O26)</f>
        <v>654046</v>
      </c>
      <c r="P8" s="99">
        <f aca="true" t="shared" si="6" ref="P8:P26">O8+N8</f>
        <v>15270338</v>
      </c>
      <c r="Q8" s="98">
        <f aca="true" t="shared" si="7" ref="Q8:Q19">(L8/P8-1)*100</f>
        <v>11.10683994028161</v>
      </c>
    </row>
    <row r="9" spans="1:17" s="91" customFormat="1" ht="18" customHeight="1" thickTop="1">
      <c r="A9" s="678" t="s">
        <v>154</v>
      </c>
      <c r="B9" s="679">
        <v>1073105</v>
      </c>
      <c r="C9" s="680">
        <v>25534</v>
      </c>
      <c r="D9" s="680">
        <f t="shared" si="0"/>
        <v>1098639</v>
      </c>
      <c r="E9" s="681">
        <f t="shared" si="1"/>
        <v>0.5770293131620094</v>
      </c>
      <c r="F9" s="679">
        <v>1010281</v>
      </c>
      <c r="G9" s="680">
        <v>24464</v>
      </c>
      <c r="H9" s="680">
        <f t="shared" si="2"/>
        <v>1034745</v>
      </c>
      <c r="I9" s="682">
        <f t="shared" si="3"/>
        <v>6.174854674340047</v>
      </c>
      <c r="J9" s="679">
        <v>9659980</v>
      </c>
      <c r="K9" s="680">
        <v>248480</v>
      </c>
      <c r="L9" s="680">
        <f t="shared" si="4"/>
        <v>9908460</v>
      </c>
      <c r="M9" s="681">
        <f t="shared" si="5"/>
        <v>0.5840052008706625</v>
      </c>
      <c r="N9" s="679">
        <v>8522271</v>
      </c>
      <c r="O9" s="680">
        <v>223985</v>
      </c>
      <c r="P9" s="680">
        <f t="shared" si="6"/>
        <v>8746256</v>
      </c>
      <c r="Q9" s="683">
        <f t="shared" si="7"/>
        <v>13.288017181294487</v>
      </c>
    </row>
    <row r="10" spans="1:17" s="91" customFormat="1" ht="18" customHeight="1">
      <c r="A10" s="684" t="s">
        <v>155</v>
      </c>
      <c r="B10" s="685">
        <v>321934</v>
      </c>
      <c r="C10" s="686">
        <v>0</v>
      </c>
      <c r="D10" s="686">
        <f t="shared" si="0"/>
        <v>321934</v>
      </c>
      <c r="E10" s="687">
        <f t="shared" si="1"/>
        <v>0.169086801855294</v>
      </c>
      <c r="F10" s="685">
        <v>318823</v>
      </c>
      <c r="G10" s="686"/>
      <c r="H10" s="686">
        <f t="shared" si="2"/>
        <v>318823</v>
      </c>
      <c r="I10" s="688">
        <f t="shared" si="3"/>
        <v>0.9757765280422159</v>
      </c>
      <c r="J10" s="685">
        <v>2896940</v>
      </c>
      <c r="K10" s="686">
        <v>12250</v>
      </c>
      <c r="L10" s="686">
        <f t="shared" si="4"/>
        <v>2909190</v>
      </c>
      <c r="M10" s="687">
        <f t="shared" si="5"/>
        <v>0.17146782550678136</v>
      </c>
      <c r="N10" s="685">
        <v>2631001</v>
      </c>
      <c r="O10" s="686"/>
      <c r="P10" s="686">
        <f t="shared" si="6"/>
        <v>2631001</v>
      </c>
      <c r="Q10" s="689">
        <f t="shared" si="7"/>
        <v>10.573504152982082</v>
      </c>
    </row>
    <row r="11" spans="1:17" s="91" customFormat="1" ht="18" customHeight="1">
      <c r="A11" s="684" t="s">
        <v>156</v>
      </c>
      <c r="B11" s="685">
        <v>221619</v>
      </c>
      <c r="C11" s="686">
        <v>0</v>
      </c>
      <c r="D11" s="686">
        <f>C11+B11</f>
        <v>221619</v>
      </c>
      <c r="E11" s="687">
        <f>(D11/$D$8)</f>
        <v>0.11639916237604106</v>
      </c>
      <c r="F11" s="685">
        <v>185320</v>
      </c>
      <c r="G11" s="686"/>
      <c r="H11" s="686">
        <f>G11+F11</f>
        <v>185320</v>
      </c>
      <c r="I11" s="688">
        <f>(D11/H11-1)*100</f>
        <v>19.587200518022875</v>
      </c>
      <c r="J11" s="685">
        <v>1933867</v>
      </c>
      <c r="K11" s="686">
        <v>1408</v>
      </c>
      <c r="L11" s="686">
        <f>K11+J11</f>
        <v>1935275</v>
      </c>
      <c r="M11" s="687">
        <f>(L11/$L$8)</f>
        <v>0.11406521953108469</v>
      </c>
      <c r="N11" s="685">
        <v>1610348</v>
      </c>
      <c r="O11" s="686">
        <v>1418</v>
      </c>
      <c r="P11" s="686">
        <f>O11+N11</f>
        <v>1611766</v>
      </c>
      <c r="Q11" s="689">
        <f>(L11/P11-1)*100</f>
        <v>20.071710161400592</v>
      </c>
    </row>
    <row r="12" spans="1:17" s="91" customFormat="1" ht="18" customHeight="1">
      <c r="A12" s="684" t="s">
        <v>157</v>
      </c>
      <c r="B12" s="685">
        <v>90178</v>
      </c>
      <c r="C12" s="686">
        <v>0</v>
      </c>
      <c r="D12" s="686">
        <f t="shared" si="0"/>
        <v>90178</v>
      </c>
      <c r="E12" s="687">
        <f t="shared" si="1"/>
        <v>0.047363464616060134</v>
      </c>
      <c r="F12" s="685">
        <v>76091</v>
      </c>
      <c r="G12" s="686">
        <v>181</v>
      </c>
      <c r="H12" s="686">
        <f t="shared" si="2"/>
        <v>76272</v>
      </c>
      <c r="I12" s="688">
        <f t="shared" si="3"/>
        <v>18.232116635200345</v>
      </c>
      <c r="J12" s="685">
        <v>729821</v>
      </c>
      <c r="K12" s="686">
        <v>6592</v>
      </c>
      <c r="L12" s="686">
        <f t="shared" si="4"/>
        <v>736413</v>
      </c>
      <c r="M12" s="687">
        <f t="shared" si="5"/>
        <v>0.0434042244696721</v>
      </c>
      <c r="N12" s="685">
        <v>646748</v>
      </c>
      <c r="O12" s="686">
        <v>1794</v>
      </c>
      <c r="P12" s="686">
        <f t="shared" si="6"/>
        <v>648542</v>
      </c>
      <c r="Q12" s="689">
        <f t="shared" si="7"/>
        <v>13.549006849209455</v>
      </c>
    </row>
    <row r="13" spans="1:17" s="91" customFormat="1" ht="18" customHeight="1">
      <c r="A13" s="684" t="s">
        <v>158</v>
      </c>
      <c r="B13" s="685">
        <v>80633</v>
      </c>
      <c r="C13" s="686">
        <v>0</v>
      </c>
      <c r="D13" s="686">
        <f t="shared" si="0"/>
        <v>80633</v>
      </c>
      <c r="E13" s="687">
        <f t="shared" si="1"/>
        <v>0.042350221144700224</v>
      </c>
      <c r="F13" s="685">
        <v>77009</v>
      </c>
      <c r="G13" s="686"/>
      <c r="H13" s="686">
        <f t="shared" si="2"/>
        <v>77009</v>
      </c>
      <c r="I13" s="688">
        <f t="shared" si="3"/>
        <v>4.705943461153894</v>
      </c>
      <c r="J13" s="685">
        <v>681644</v>
      </c>
      <c r="K13" s="686"/>
      <c r="L13" s="686">
        <f t="shared" si="4"/>
        <v>681644</v>
      </c>
      <c r="M13" s="687">
        <f t="shared" si="5"/>
        <v>0.04017613646745124</v>
      </c>
      <c r="N13" s="685">
        <v>563979</v>
      </c>
      <c r="O13" s="686"/>
      <c r="P13" s="686">
        <f t="shared" si="6"/>
        <v>563979</v>
      </c>
      <c r="Q13" s="689">
        <f t="shared" si="7"/>
        <v>20.86336547992036</v>
      </c>
    </row>
    <row r="14" spans="1:17" s="91" customFormat="1" ht="18" customHeight="1">
      <c r="A14" s="684" t="s">
        <v>159</v>
      </c>
      <c r="B14" s="685">
        <v>29009</v>
      </c>
      <c r="C14" s="686">
        <v>0</v>
      </c>
      <c r="D14" s="686">
        <f t="shared" si="0"/>
        <v>29009</v>
      </c>
      <c r="E14" s="687">
        <f t="shared" si="1"/>
        <v>0.01523616342175795</v>
      </c>
      <c r="F14" s="685">
        <v>23004</v>
      </c>
      <c r="G14" s="686"/>
      <c r="H14" s="686">
        <f t="shared" si="2"/>
        <v>23004</v>
      </c>
      <c r="I14" s="688">
        <f t="shared" si="3"/>
        <v>26.104155798991478</v>
      </c>
      <c r="J14" s="685">
        <v>249152</v>
      </c>
      <c r="K14" s="686">
        <v>231</v>
      </c>
      <c r="L14" s="686">
        <f t="shared" si="4"/>
        <v>249383</v>
      </c>
      <c r="M14" s="687">
        <f t="shared" si="5"/>
        <v>0.014698648327664283</v>
      </c>
      <c r="N14" s="685">
        <v>214283</v>
      </c>
      <c r="O14" s="686"/>
      <c r="P14" s="686">
        <f t="shared" si="6"/>
        <v>214283</v>
      </c>
      <c r="Q14" s="689">
        <f t="shared" si="7"/>
        <v>16.380207482628116</v>
      </c>
    </row>
    <row r="15" spans="1:17" s="91" customFormat="1" ht="18" customHeight="1">
      <c r="A15" s="684" t="s">
        <v>160</v>
      </c>
      <c r="B15" s="685">
        <v>26266</v>
      </c>
      <c r="C15" s="686">
        <v>0</v>
      </c>
      <c r="D15" s="686">
        <f>C15+B15</f>
        <v>26266</v>
      </c>
      <c r="E15" s="687">
        <f>(D15/$D$8)</f>
        <v>0.01379547962480245</v>
      </c>
      <c r="F15" s="685">
        <v>20702</v>
      </c>
      <c r="G15" s="686"/>
      <c r="H15" s="686">
        <f>G15+F15</f>
        <v>20702</v>
      </c>
      <c r="I15" s="688">
        <f>(D15/H15-1)*100</f>
        <v>26.8766302772679</v>
      </c>
      <c r="J15" s="685">
        <v>232065</v>
      </c>
      <c r="K15" s="686"/>
      <c r="L15" s="686">
        <f>K15+J15</f>
        <v>232065</v>
      </c>
      <c r="M15" s="687">
        <f>(L15/$L$8)</f>
        <v>0.013677924414091625</v>
      </c>
      <c r="N15" s="685">
        <v>427662</v>
      </c>
      <c r="O15" s="686"/>
      <c r="P15" s="686">
        <f>O15+N15</f>
        <v>427662</v>
      </c>
      <c r="Q15" s="689">
        <f>(L15/P15-1)*100</f>
        <v>-45.736352540090074</v>
      </c>
    </row>
    <row r="16" spans="1:17" s="91" customFormat="1" ht="18" customHeight="1">
      <c r="A16" s="684" t="s">
        <v>161</v>
      </c>
      <c r="B16" s="685">
        <v>0</v>
      </c>
      <c r="C16" s="686">
        <v>6527</v>
      </c>
      <c r="D16" s="686">
        <f>C16+B16</f>
        <v>6527</v>
      </c>
      <c r="E16" s="687">
        <f>(D16/$D$8)</f>
        <v>0.003428123639346897</v>
      </c>
      <c r="F16" s="685"/>
      <c r="G16" s="686">
        <v>8307</v>
      </c>
      <c r="H16" s="686">
        <f>G16+F16</f>
        <v>8307</v>
      </c>
      <c r="I16" s="688">
        <f>(D16/H16-1)*100</f>
        <v>-21.42771156855664</v>
      </c>
      <c r="J16" s="685"/>
      <c r="K16" s="686">
        <v>58679</v>
      </c>
      <c r="L16" s="686">
        <f>K16+J16</f>
        <v>58679</v>
      </c>
      <c r="M16" s="687">
        <f>(L16/$L$8)</f>
        <v>0.003458543626546366</v>
      </c>
      <c r="N16" s="685"/>
      <c r="O16" s="686">
        <v>78043</v>
      </c>
      <c r="P16" s="686">
        <f>O16+N16</f>
        <v>78043</v>
      </c>
      <c r="Q16" s="689">
        <f>(L16/P16-1)*100</f>
        <v>-24.81196263598273</v>
      </c>
    </row>
    <row r="17" spans="1:17" s="91" customFormat="1" ht="18" customHeight="1">
      <c r="A17" s="684" t="s">
        <v>162</v>
      </c>
      <c r="B17" s="685">
        <v>0</v>
      </c>
      <c r="C17" s="686">
        <v>5612</v>
      </c>
      <c r="D17" s="686">
        <f>C17+B17</f>
        <v>5612</v>
      </c>
      <c r="E17" s="687">
        <f>(D17/$D$8)</f>
        <v>0.0029475455590646216</v>
      </c>
      <c r="F17" s="685"/>
      <c r="G17" s="686">
        <v>15700</v>
      </c>
      <c r="H17" s="686">
        <f>G17+F17</f>
        <v>15700</v>
      </c>
      <c r="I17" s="688">
        <f>(D17/H17-1)*100</f>
        <v>-64.2547770700637</v>
      </c>
      <c r="J17" s="685"/>
      <c r="K17" s="686">
        <v>74461</v>
      </c>
      <c r="L17" s="686">
        <f>K17+J17</f>
        <v>74461</v>
      </c>
      <c r="M17" s="687">
        <f>(L17/$L$8)</f>
        <v>0.004388735611995245</v>
      </c>
      <c r="N17" s="685"/>
      <c r="O17" s="686">
        <v>150615</v>
      </c>
      <c r="P17" s="686">
        <f>O17+N17</f>
        <v>150615</v>
      </c>
      <c r="Q17" s="689">
        <f>(L17/P17-1)*100</f>
        <v>-50.562029014374396</v>
      </c>
    </row>
    <row r="18" spans="1:17" s="91" customFormat="1" ht="18" customHeight="1">
      <c r="A18" s="684" t="s">
        <v>163</v>
      </c>
      <c r="B18" s="685">
        <v>0</v>
      </c>
      <c r="C18" s="686">
        <v>4764</v>
      </c>
      <c r="D18" s="686">
        <f>C18+B18</f>
        <v>4764</v>
      </c>
      <c r="E18" s="687">
        <f>(D18/$D$8)</f>
        <v>0.0025021573491418136</v>
      </c>
      <c r="F18" s="685"/>
      <c r="G18" s="686">
        <v>2491</v>
      </c>
      <c r="H18" s="686">
        <f>G18+F18</f>
        <v>2491</v>
      </c>
      <c r="I18" s="688">
        <f>(D18/H18-1)*100</f>
        <v>91.24849458048976</v>
      </c>
      <c r="J18" s="685"/>
      <c r="K18" s="686">
        <v>32134</v>
      </c>
      <c r="L18" s="686">
        <f>K18+J18</f>
        <v>32134</v>
      </c>
      <c r="M18" s="687">
        <f>(L18/$L$8)</f>
        <v>0.0018939798035999408</v>
      </c>
      <c r="N18" s="685"/>
      <c r="O18" s="686">
        <v>35076</v>
      </c>
      <c r="P18" s="686">
        <f>O18+N18</f>
        <v>35076</v>
      </c>
      <c r="Q18" s="689">
        <f>(L18/P18-1)*100</f>
        <v>-8.387501425476106</v>
      </c>
    </row>
    <row r="19" spans="1:20" s="91" customFormat="1" ht="18" customHeight="1">
      <c r="A19" s="684" t="s">
        <v>164</v>
      </c>
      <c r="B19" s="685">
        <v>0</v>
      </c>
      <c r="C19" s="686">
        <v>4647</v>
      </c>
      <c r="D19" s="686">
        <f t="shared" si="0"/>
        <v>4647</v>
      </c>
      <c r="E19" s="687">
        <f t="shared" si="1"/>
        <v>0.002440706381499162</v>
      </c>
      <c r="F19" s="685"/>
      <c r="G19" s="686">
        <v>4541</v>
      </c>
      <c r="H19" s="686">
        <f t="shared" si="2"/>
        <v>4541</v>
      </c>
      <c r="I19" s="688">
        <f t="shared" si="3"/>
        <v>2.334287601849816</v>
      </c>
      <c r="J19" s="685"/>
      <c r="K19" s="686">
        <v>39232</v>
      </c>
      <c r="L19" s="686">
        <f t="shared" si="4"/>
        <v>39232</v>
      </c>
      <c r="M19" s="687">
        <f t="shared" si="5"/>
        <v>0.0023123363308281846</v>
      </c>
      <c r="N19" s="685"/>
      <c r="O19" s="686">
        <v>29672</v>
      </c>
      <c r="P19" s="686">
        <f t="shared" si="6"/>
        <v>29672</v>
      </c>
      <c r="Q19" s="689">
        <f t="shared" si="7"/>
        <v>32.21892693448369</v>
      </c>
      <c r="T19" s="461"/>
    </row>
    <row r="20" spans="1:20" s="91" customFormat="1" ht="18" customHeight="1">
      <c r="A20" s="684" t="s">
        <v>165</v>
      </c>
      <c r="B20" s="685">
        <v>0</v>
      </c>
      <c r="C20" s="686">
        <v>1642</v>
      </c>
      <c r="D20" s="686">
        <f t="shared" si="0"/>
        <v>1642</v>
      </c>
      <c r="E20" s="687">
        <f t="shared" si="1"/>
        <v>0.0008624144347797771</v>
      </c>
      <c r="F20" s="685"/>
      <c r="G20" s="686">
        <v>773</v>
      </c>
      <c r="H20" s="686">
        <f t="shared" si="2"/>
        <v>773</v>
      </c>
      <c r="I20" s="688">
        <f aca="true" t="shared" si="8" ref="I20:I26">(D20/H20-1)*100</f>
        <v>112.41914618369987</v>
      </c>
      <c r="J20" s="685"/>
      <c r="K20" s="686">
        <v>11535</v>
      </c>
      <c r="L20" s="686">
        <f t="shared" si="4"/>
        <v>11535</v>
      </c>
      <c r="M20" s="687">
        <f t="shared" si="5"/>
        <v>0.0006798735617889251</v>
      </c>
      <c r="N20" s="685"/>
      <c r="O20" s="686">
        <v>7416</v>
      </c>
      <c r="P20" s="686">
        <f t="shared" si="6"/>
        <v>7416</v>
      </c>
      <c r="Q20" s="689">
        <f aca="true" t="shared" si="9" ref="Q20:Q26">(L20/P20-1)*100</f>
        <v>55.54207119741101</v>
      </c>
      <c r="T20" s="461"/>
    </row>
    <row r="21" spans="1:20" s="91" customFormat="1" ht="18" customHeight="1">
      <c r="A21" s="684" t="s">
        <v>166</v>
      </c>
      <c r="B21" s="685">
        <v>0</v>
      </c>
      <c r="C21" s="686">
        <v>1419</v>
      </c>
      <c r="D21" s="686">
        <f t="shared" si="0"/>
        <v>1419</v>
      </c>
      <c r="E21" s="687">
        <f t="shared" si="1"/>
        <v>0.0007452899408967744</v>
      </c>
      <c r="F21" s="685"/>
      <c r="G21" s="686">
        <v>945</v>
      </c>
      <c r="H21" s="686">
        <f t="shared" si="2"/>
        <v>945</v>
      </c>
      <c r="I21" s="688">
        <f t="shared" si="8"/>
        <v>50.15873015873016</v>
      </c>
      <c r="J21" s="685"/>
      <c r="K21" s="686">
        <v>6939</v>
      </c>
      <c r="L21" s="686">
        <f t="shared" si="4"/>
        <v>6939</v>
      </c>
      <c r="M21" s="687">
        <f t="shared" si="5"/>
        <v>0.00040898505810605556</v>
      </c>
      <c r="N21" s="685"/>
      <c r="O21" s="686">
        <v>10105</v>
      </c>
      <c r="P21" s="686">
        <f t="shared" si="6"/>
        <v>10105</v>
      </c>
      <c r="Q21" s="689">
        <f t="shared" si="9"/>
        <v>-31.331024245423055</v>
      </c>
      <c r="T21" s="461"/>
    </row>
    <row r="22" spans="1:17" s="91" customFormat="1" ht="18" customHeight="1">
      <c r="A22" s="684" t="s">
        <v>167</v>
      </c>
      <c r="B22" s="685">
        <v>0</v>
      </c>
      <c r="C22" s="686">
        <v>851</v>
      </c>
      <c r="D22" s="686">
        <f t="shared" si="0"/>
        <v>851</v>
      </c>
      <c r="E22" s="687">
        <f t="shared" si="1"/>
        <v>0.0004469638757597992</v>
      </c>
      <c r="F22" s="685"/>
      <c r="G22" s="686">
        <v>701</v>
      </c>
      <c r="H22" s="686">
        <f t="shared" si="2"/>
        <v>701</v>
      </c>
      <c r="I22" s="688">
        <f t="shared" si="8"/>
        <v>21.398002853067055</v>
      </c>
      <c r="J22" s="685"/>
      <c r="K22" s="686">
        <v>6256</v>
      </c>
      <c r="L22" s="686">
        <f t="shared" si="4"/>
        <v>6256</v>
      </c>
      <c r="M22" s="687">
        <f t="shared" si="5"/>
        <v>0.00036872899892080753</v>
      </c>
      <c r="N22" s="685"/>
      <c r="O22" s="686">
        <v>6570</v>
      </c>
      <c r="P22" s="686">
        <f t="shared" si="6"/>
        <v>6570</v>
      </c>
      <c r="Q22" s="689">
        <f t="shared" si="9"/>
        <v>-4.779299847792995</v>
      </c>
    </row>
    <row r="23" spans="1:17" s="91" customFormat="1" ht="18" customHeight="1">
      <c r="A23" s="684" t="s">
        <v>168</v>
      </c>
      <c r="B23" s="685">
        <v>0</v>
      </c>
      <c r="C23" s="686">
        <v>765</v>
      </c>
      <c r="D23" s="686">
        <f t="shared" si="0"/>
        <v>765</v>
      </c>
      <c r="E23" s="687">
        <f t="shared" si="1"/>
        <v>0.00040179478843272196</v>
      </c>
      <c r="F23" s="685"/>
      <c r="G23" s="686">
        <v>864</v>
      </c>
      <c r="H23" s="686">
        <f t="shared" si="2"/>
        <v>864</v>
      </c>
      <c r="I23" s="688">
        <f t="shared" si="8"/>
        <v>-11.458333333333337</v>
      </c>
      <c r="J23" s="685"/>
      <c r="K23" s="686">
        <v>5011</v>
      </c>
      <c r="L23" s="686">
        <f t="shared" si="4"/>
        <v>5011</v>
      </c>
      <c r="M23" s="687">
        <f t="shared" si="5"/>
        <v>0.000295348627492354</v>
      </c>
      <c r="N23" s="685"/>
      <c r="O23" s="686">
        <v>4598</v>
      </c>
      <c r="P23" s="686">
        <f t="shared" si="6"/>
        <v>4598</v>
      </c>
      <c r="Q23" s="689">
        <f t="shared" si="9"/>
        <v>8.982166159199645</v>
      </c>
    </row>
    <row r="24" spans="1:17" s="91" customFormat="1" ht="18" customHeight="1">
      <c r="A24" s="684" t="s">
        <v>169</v>
      </c>
      <c r="B24" s="685">
        <v>0</v>
      </c>
      <c r="C24" s="686">
        <v>750</v>
      </c>
      <c r="D24" s="686">
        <f t="shared" si="0"/>
        <v>750</v>
      </c>
      <c r="E24" s="687">
        <f t="shared" si="1"/>
        <v>0.0003939164592477666</v>
      </c>
      <c r="F24" s="685"/>
      <c r="G24" s="686">
        <v>399</v>
      </c>
      <c r="H24" s="686">
        <f t="shared" si="2"/>
        <v>399</v>
      </c>
      <c r="I24" s="688">
        <f t="shared" si="8"/>
        <v>87.96992481203007</v>
      </c>
      <c r="J24" s="685"/>
      <c r="K24" s="686">
        <v>7467</v>
      </c>
      <c r="L24" s="686">
        <f t="shared" si="4"/>
        <v>7467</v>
      </c>
      <c r="M24" s="687">
        <f t="shared" si="5"/>
        <v>0.00044010540839860453</v>
      </c>
      <c r="N24" s="685"/>
      <c r="O24" s="686">
        <v>5568</v>
      </c>
      <c r="P24" s="686">
        <f t="shared" si="6"/>
        <v>5568</v>
      </c>
      <c r="Q24" s="689">
        <f t="shared" si="9"/>
        <v>34.105603448275865</v>
      </c>
    </row>
    <row r="25" spans="1:17" s="91" customFormat="1" ht="18" customHeight="1">
      <c r="A25" s="684" t="s">
        <v>170</v>
      </c>
      <c r="B25" s="685">
        <v>0</v>
      </c>
      <c r="C25" s="686">
        <v>625</v>
      </c>
      <c r="D25" s="686">
        <f t="shared" si="0"/>
        <v>625</v>
      </c>
      <c r="E25" s="687">
        <f t="shared" si="1"/>
        <v>0.00032826371603980554</v>
      </c>
      <c r="F25" s="685"/>
      <c r="G25" s="686">
        <v>502</v>
      </c>
      <c r="H25" s="686">
        <f t="shared" si="2"/>
        <v>502</v>
      </c>
      <c r="I25" s="688">
        <f t="shared" si="8"/>
        <v>24.50199203187251</v>
      </c>
      <c r="J25" s="685"/>
      <c r="K25" s="686">
        <v>4091</v>
      </c>
      <c r="L25" s="686">
        <f t="shared" si="4"/>
        <v>4091</v>
      </c>
      <c r="M25" s="687">
        <f t="shared" si="5"/>
        <v>0.0002411237747098823</v>
      </c>
      <c r="N25" s="685"/>
      <c r="O25" s="686">
        <v>4858</v>
      </c>
      <c r="P25" s="686">
        <f t="shared" si="6"/>
        <v>4858</v>
      </c>
      <c r="Q25" s="689">
        <f t="shared" si="9"/>
        <v>-15.788390284067521</v>
      </c>
    </row>
    <row r="26" spans="1:17" s="91" customFormat="1" ht="18" customHeight="1" thickBot="1">
      <c r="A26" s="690" t="s">
        <v>171</v>
      </c>
      <c r="B26" s="691">
        <v>0</v>
      </c>
      <c r="C26" s="692">
        <v>8077</v>
      </c>
      <c r="D26" s="692">
        <f t="shared" si="0"/>
        <v>8077</v>
      </c>
      <c r="E26" s="693">
        <f t="shared" si="1"/>
        <v>0.004242217655125615</v>
      </c>
      <c r="F26" s="691">
        <v>0</v>
      </c>
      <c r="G26" s="692">
        <v>10830</v>
      </c>
      <c r="H26" s="692">
        <f t="shared" si="2"/>
        <v>10830</v>
      </c>
      <c r="I26" s="694">
        <f t="shared" si="8"/>
        <v>-25.420129270544777</v>
      </c>
      <c r="J26" s="691">
        <v>0</v>
      </c>
      <c r="K26" s="692">
        <v>68155</v>
      </c>
      <c r="L26" s="692">
        <f t="shared" si="4"/>
        <v>68155</v>
      </c>
      <c r="M26" s="693">
        <f t="shared" si="5"/>
        <v>0.004017059610205824</v>
      </c>
      <c r="N26" s="691">
        <v>0</v>
      </c>
      <c r="O26" s="692">
        <v>94328</v>
      </c>
      <c r="P26" s="692">
        <f t="shared" si="6"/>
        <v>94328</v>
      </c>
      <c r="Q26" s="695">
        <f t="shared" si="9"/>
        <v>-27.746798405563567</v>
      </c>
    </row>
    <row r="27" s="90" customFormat="1" ht="12">
      <c r="A27" s="89"/>
    </row>
    <row r="28" ht="14.25">
      <c r="A28" s="89" t="s">
        <v>0</v>
      </c>
    </row>
    <row r="31" ht="14.25">
      <c r="B31" s="462"/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7:Q65536 I27:I65536 Q3 I3 I5 Q5">
    <cfRule type="cellIs" priority="3" dxfId="99" operator="lessThan" stopIfTrue="1">
      <formula>0</formula>
    </cfRule>
  </conditionalFormatting>
  <conditionalFormatting sqref="Q8:Q26 I8:I26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6"/>
  <sheetViews>
    <sheetView showGridLines="0" zoomScale="90" zoomScaleNormal="90" zoomScalePageLayoutView="0" workbookViewId="0" topLeftCell="A1">
      <pane xSplit="22327" topLeftCell="A1" activePane="topLeft" state="split"/>
      <selection pane="topLeft" activeCell="A24" sqref="A24"/>
      <selection pane="topRight" activeCell="J1" sqref="J1"/>
    </sheetView>
  </sheetViews>
  <sheetFormatPr defaultColWidth="9.140625" defaultRowHeight="15"/>
  <cols>
    <col min="1" max="1" width="24.421875" style="88" customWidth="1"/>
    <col min="2" max="2" width="10.421875" style="88" customWidth="1"/>
    <col min="3" max="3" width="11.8515625" style="88" customWidth="1"/>
    <col min="4" max="4" width="8.140625" style="88" bestFit="1" customWidth="1"/>
    <col min="5" max="5" width="10.140625" style="88" bestFit="1" customWidth="1"/>
    <col min="6" max="6" width="8.8515625" style="88" customWidth="1"/>
    <col min="7" max="7" width="12.28125" style="88" customWidth="1"/>
    <col min="8" max="8" width="8.00390625" style="88" bestFit="1" customWidth="1"/>
    <col min="9" max="9" width="7.7109375" style="88" bestFit="1" customWidth="1"/>
    <col min="10" max="10" width="9.421875" style="88" customWidth="1"/>
    <col min="11" max="11" width="11.28125" style="88" customWidth="1"/>
    <col min="12" max="12" width="9.28125" style="88" bestFit="1" customWidth="1"/>
    <col min="13" max="13" width="10.421875" style="88" customWidth="1"/>
    <col min="14" max="14" width="9.00390625" style="88" customWidth="1"/>
    <col min="15" max="15" width="10.8515625" style="88" customWidth="1"/>
    <col min="16" max="16" width="9.28125" style="88" bestFit="1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37" t="s">
        <v>27</v>
      </c>
      <c r="O1" s="538"/>
      <c r="P1" s="538"/>
      <c r="Q1" s="539"/>
    </row>
    <row r="2" ht="7.5" customHeight="1" thickBot="1"/>
    <row r="3" spans="1:17" ht="24" customHeight="1">
      <c r="A3" s="545" t="s">
        <v>40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7"/>
    </row>
    <row r="4" spans="1:17" ht="16.5" customHeight="1" thickBot="1">
      <c r="A4" s="548" t="s">
        <v>37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50"/>
    </row>
    <row r="5" spans="1:17" ht="15" thickBot="1">
      <c r="A5" s="559" t="s">
        <v>36</v>
      </c>
      <c r="B5" s="540" t="s">
        <v>35</v>
      </c>
      <c r="C5" s="541"/>
      <c r="D5" s="541"/>
      <c r="E5" s="541"/>
      <c r="F5" s="542"/>
      <c r="G5" s="542"/>
      <c r="H5" s="542"/>
      <c r="I5" s="543"/>
      <c r="J5" s="541" t="s">
        <v>34</v>
      </c>
      <c r="K5" s="541"/>
      <c r="L5" s="541"/>
      <c r="M5" s="541"/>
      <c r="N5" s="541"/>
      <c r="O5" s="541"/>
      <c r="P5" s="541"/>
      <c r="Q5" s="544"/>
    </row>
    <row r="6" spans="1:17" s="110" customFormat="1" ht="25.5" customHeight="1" thickBot="1">
      <c r="A6" s="560"/>
      <c r="B6" s="556" t="s">
        <v>150</v>
      </c>
      <c r="C6" s="557"/>
      <c r="D6" s="558"/>
      <c r="E6" s="532" t="s">
        <v>33</v>
      </c>
      <c r="F6" s="556" t="s">
        <v>151</v>
      </c>
      <c r="G6" s="557"/>
      <c r="H6" s="558"/>
      <c r="I6" s="530" t="s">
        <v>32</v>
      </c>
      <c r="J6" s="556" t="s">
        <v>152</v>
      </c>
      <c r="K6" s="557"/>
      <c r="L6" s="558"/>
      <c r="M6" s="532" t="s">
        <v>33</v>
      </c>
      <c r="N6" s="556" t="s">
        <v>153</v>
      </c>
      <c r="O6" s="557"/>
      <c r="P6" s="558"/>
      <c r="Q6" s="532" t="s">
        <v>32</v>
      </c>
    </row>
    <row r="7" spans="1:17" s="105" customFormat="1" ht="26.25" thickBot="1">
      <c r="A7" s="561"/>
      <c r="B7" s="109" t="s">
        <v>21</v>
      </c>
      <c r="C7" s="106" t="s">
        <v>20</v>
      </c>
      <c r="D7" s="106" t="s">
        <v>16</v>
      </c>
      <c r="E7" s="533"/>
      <c r="F7" s="109" t="s">
        <v>21</v>
      </c>
      <c r="G7" s="107" t="s">
        <v>20</v>
      </c>
      <c r="H7" s="106" t="s">
        <v>16</v>
      </c>
      <c r="I7" s="531"/>
      <c r="J7" s="109" t="s">
        <v>21</v>
      </c>
      <c r="K7" s="106" t="s">
        <v>20</v>
      </c>
      <c r="L7" s="107" t="s">
        <v>16</v>
      </c>
      <c r="M7" s="533"/>
      <c r="N7" s="108" t="s">
        <v>21</v>
      </c>
      <c r="O7" s="107" t="s">
        <v>20</v>
      </c>
      <c r="P7" s="106" t="s">
        <v>16</v>
      </c>
      <c r="Q7" s="533"/>
    </row>
    <row r="8" spans="1:17" s="112" customFormat="1" ht="17.25" customHeight="1" thickBot="1">
      <c r="A8" s="117" t="s">
        <v>23</v>
      </c>
      <c r="B8" s="115">
        <f>SUM(B9:B23)</f>
        <v>15249.558000000003</v>
      </c>
      <c r="C8" s="114">
        <f>SUM(C9:C23)</f>
        <v>1550.046</v>
      </c>
      <c r="D8" s="114">
        <f>C8+B8</f>
        <v>16799.604000000003</v>
      </c>
      <c r="E8" s="116">
        <f>(D8/$D$8)</f>
        <v>1</v>
      </c>
      <c r="F8" s="115">
        <f>SUM(F9:F23)</f>
        <v>12734.114</v>
      </c>
      <c r="G8" s="114">
        <f>SUM(G9:G23)</f>
        <v>1221.9419999999998</v>
      </c>
      <c r="H8" s="114">
        <f>G8+F8</f>
        <v>13956.055999999999</v>
      </c>
      <c r="I8" s="113">
        <f>(D8/H8-1)*100</f>
        <v>20.375011392903588</v>
      </c>
      <c r="J8" s="115">
        <f>SUM(J9:J23)</f>
        <v>118053.65900000001</v>
      </c>
      <c r="K8" s="114">
        <f>SUM(K9:K23)</f>
        <v>10900.782599999995</v>
      </c>
      <c r="L8" s="114">
        <f>K8+J8</f>
        <v>128954.4416</v>
      </c>
      <c r="M8" s="116">
        <f>(L8/$L$8)</f>
        <v>1</v>
      </c>
      <c r="N8" s="115">
        <f>SUM(N9:N23)</f>
        <v>107593.20600000006</v>
      </c>
      <c r="O8" s="114">
        <f>SUM(O9:O23)</f>
        <v>10226.016999999998</v>
      </c>
      <c r="P8" s="114">
        <f>O8+N8</f>
        <v>117819.22300000006</v>
      </c>
      <c r="Q8" s="113">
        <f aca="true" t="shared" si="0" ref="Q8:Q22">(L8/P8-1)*100</f>
        <v>9.451105105318792</v>
      </c>
    </row>
    <row r="9" spans="1:17" s="91" customFormat="1" ht="17.25" customHeight="1" thickTop="1">
      <c r="A9" s="97" t="s">
        <v>154</v>
      </c>
      <c r="B9" s="94">
        <v>6584.480000000002</v>
      </c>
      <c r="C9" s="93">
        <v>221.637</v>
      </c>
      <c r="D9" s="93">
        <f>C9+B9</f>
        <v>6806.117000000002</v>
      </c>
      <c r="E9" s="95">
        <f>(D9/$D$8)</f>
        <v>0.4051355615287123</v>
      </c>
      <c r="F9" s="94">
        <v>5151.1100000000015</v>
      </c>
      <c r="G9" s="93">
        <v>233.47700000000003</v>
      </c>
      <c r="H9" s="93">
        <f>G9+F9</f>
        <v>5384.587000000001</v>
      </c>
      <c r="I9" s="96">
        <f>(D9/H9-1)*100</f>
        <v>26.39998202276239</v>
      </c>
      <c r="J9" s="94">
        <v>49971.832</v>
      </c>
      <c r="K9" s="93">
        <v>1724.8080000000002</v>
      </c>
      <c r="L9" s="93">
        <f>K9+J9</f>
        <v>51696.64</v>
      </c>
      <c r="M9" s="95">
        <f>(L9/$L$8)</f>
        <v>0.40089072821823607</v>
      </c>
      <c r="N9" s="94">
        <v>40816.055000000015</v>
      </c>
      <c r="O9" s="93">
        <v>1946.0030000000006</v>
      </c>
      <c r="P9" s="93">
        <f>O9+N9</f>
        <v>42762.05800000002</v>
      </c>
      <c r="Q9" s="92">
        <f t="shared" si="0"/>
        <v>20.893713768406496</v>
      </c>
    </row>
    <row r="10" spans="1:17" s="91" customFormat="1" ht="17.25" customHeight="1">
      <c r="A10" s="97" t="s">
        <v>172</v>
      </c>
      <c r="B10" s="94">
        <v>3178.2960000000003</v>
      </c>
      <c r="C10" s="93">
        <v>0</v>
      </c>
      <c r="D10" s="93">
        <f>C10+B10</f>
        <v>3178.2960000000003</v>
      </c>
      <c r="E10" s="95">
        <f>(D10/$D$8)</f>
        <v>0.18918874516327883</v>
      </c>
      <c r="F10" s="94">
        <v>2638.6500000000005</v>
      </c>
      <c r="G10" s="93"/>
      <c r="H10" s="93">
        <f>G10+F10</f>
        <v>2638.6500000000005</v>
      </c>
      <c r="I10" s="96">
        <f>(D10/H10-1)*100</f>
        <v>20.451594565402754</v>
      </c>
      <c r="J10" s="94">
        <v>22664.739000000005</v>
      </c>
      <c r="K10" s="93"/>
      <c r="L10" s="93">
        <f>K10+J10</f>
        <v>22664.739000000005</v>
      </c>
      <c r="M10" s="95">
        <f>(L10/$L$8)</f>
        <v>0.17575772279564508</v>
      </c>
      <c r="N10" s="94">
        <v>22774.463999999993</v>
      </c>
      <c r="O10" s="93"/>
      <c r="P10" s="93">
        <f>O10+N10</f>
        <v>22774.463999999993</v>
      </c>
      <c r="Q10" s="92">
        <f t="shared" si="0"/>
        <v>-0.4817896043568304</v>
      </c>
    </row>
    <row r="11" spans="1:17" s="91" customFormat="1" ht="17.25" customHeight="1">
      <c r="A11" s="97" t="s">
        <v>173</v>
      </c>
      <c r="B11" s="94">
        <v>1877.6599999999999</v>
      </c>
      <c r="C11" s="93">
        <v>0</v>
      </c>
      <c r="D11" s="93">
        <f>C11+B11</f>
        <v>1877.6599999999999</v>
      </c>
      <c r="E11" s="95">
        <f>(D11/$D$8)</f>
        <v>0.11176811072451467</v>
      </c>
      <c r="F11" s="94">
        <v>1066.8370000000002</v>
      </c>
      <c r="G11" s="93"/>
      <c r="H11" s="93">
        <f>G11+F11</f>
        <v>1066.8370000000002</v>
      </c>
      <c r="I11" s="96">
        <f>(D11/H11-1)*100</f>
        <v>76.0025195976517</v>
      </c>
      <c r="J11" s="94">
        <v>9673.982000000005</v>
      </c>
      <c r="K11" s="93"/>
      <c r="L11" s="93">
        <f>K11+J11</f>
        <v>9673.982000000005</v>
      </c>
      <c r="M11" s="95">
        <f>(L11/$L$8)</f>
        <v>0.07501860253877447</v>
      </c>
      <c r="N11" s="94">
        <v>9565.758</v>
      </c>
      <c r="O11" s="93"/>
      <c r="P11" s="93">
        <f>O11+N11</f>
        <v>9565.758</v>
      </c>
      <c r="Q11" s="92">
        <f t="shared" si="0"/>
        <v>1.1313687843661269</v>
      </c>
    </row>
    <row r="12" spans="1:17" s="91" customFormat="1" ht="17.25" customHeight="1">
      <c r="A12" s="97" t="s">
        <v>155</v>
      </c>
      <c r="B12" s="94">
        <v>1704.0660000000005</v>
      </c>
      <c r="C12" s="93">
        <v>0</v>
      </c>
      <c r="D12" s="93">
        <f aca="true" t="shared" si="1" ref="D12:D19">C12+B12</f>
        <v>1704.0660000000005</v>
      </c>
      <c r="E12" s="95">
        <f aca="true" t="shared" si="2" ref="E12:E19">(D12/$D$8)</f>
        <v>0.10143489096528704</v>
      </c>
      <c r="F12" s="94">
        <v>1654.2459999999996</v>
      </c>
      <c r="G12" s="93"/>
      <c r="H12" s="93">
        <f aca="true" t="shared" si="3" ref="H12:H19">G12+F12</f>
        <v>1654.2459999999996</v>
      </c>
      <c r="I12" s="96">
        <f aca="true" t="shared" si="4" ref="I12:I20">(D12/H12-1)*100</f>
        <v>3.0116439755635493</v>
      </c>
      <c r="J12" s="94">
        <v>16168.543000000005</v>
      </c>
      <c r="K12" s="93">
        <v>203.49</v>
      </c>
      <c r="L12" s="93">
        <f aca="true" t="shared" si="5" ref="L12:L19">K12+J12</f>
        <v>16372.033000000005</v>
      </c>
      <c r="M12" s="95">
        <f aca="true" t="shared" si="6" ref="M12:M19">(L12/$L$8)</f>
        <v>0.12695982237497436</v>
      </c>
      <c r="N12" s="94">
        <v>16087.972000000062</v>
      </c>
      <c r="O12" s="93"/>
      <c r="P12" s="93">
        <f aca="true" t="shared" si="7" ref="P12:P19">O12+N12</f>
        <v>16087.972000000062</v>
      </c>
      <c r="Q12" s="92">
        <f aca="true" t="shared" si="8" ref="Q12:Q19">(L12/P12-1)*100</f>
        <v>1.7656731376704426</v>
      </c>
    </row>
    <row r="13" spans="1:17" s="91" customFormat="1" ht="17.25" customHeight="1">
      <c r="A13" s="97" t="s">
        <v>174</v>
      </c>
      <c r="B13" s="94">
        <v>583.8810000000001</v>
      </c>
      <c r="C13" s="93">
        <v>106.749</v>
      </c>
      <c r="D13" s="93">
        <f t="shared" si="1"/>
        <v>690.6300000000001</v>
      </c>
      <c r="E13" s="95">
        <f t="shared" si="2"/>
        <v>0.0411098975904432</v>
      </c>
      <c r="F13" s="94">
        <v>825.0290000000001</v>
      </c>
      <c r="G13" s="93"/>
      <c r="H13" s="93">
        <f t="shared" si="3"/>
        <v>825.0290000000001</v>
      </c>
      <c r="I13" s="96">
        <f t="shared" si="4"/>
        <v>-16.290215253039587</v>
      </c>
      <c r="J13" s="94">
        <v>7407.522999999999</v>
      </c>
      <c r="K13" s="93">
        <v>479.50199999999995</v>
      </c>
      <c r="L13" s="93">
        <f t="shared" si="5"/>
        <v>7887.025</v>
      </c>
      <c r="M13" s="95">
        <f t="shared" si="6"/>
        <v>0.06116132877737186</v>
      </c>
      <c r="N13" s="94">
        <v>4331.034</v>
      </c>
      <c r="O13" s="93"/>
      <c r="P13" s="93">
        <f t="shared" si="7"/>
        <v>4331.034</v>
      </c>
      <c r="Q13" s="92">
        <f t="shared" si="8"/>
        <v>82.10489689067322</v>
      </c>
    </row>
    <row r="14" spans="1:17" s="91" customFormat="1" ht="17.25" customHeight="1">
      <c r="A14" s="97" t="s">
        <v>165</v>
      </c>
      <c r="B14" s="94">
        <v>397.0900000000001</v>
      </c>
      <c r="C14" s="93">
        <v>0</v>
      </c>
      <c r="D14" s="93">
        <f t="shared" si="1"/>
        <v>397.0900000000001</v>
      </c>
      <c r="E14" s="95">
        <f t="shared" si="2"/>
        <v>0.02363686667852409</v>
      </c>
      <c r="F14" s="94">
        <v>421.71000000000004</v>
      </c>
      <c r="G14" s="93"/>
      <c r="H14" s="93">
        <f t="shared" si="3"/>
        <v>421.71000000000004</v>
      </c>
      <c r="I14" s="96">
        <f t="shared" si="4"/>
        <v>-5.838135211401186</v>
      </c>
      <c r="J14" s="94">
        <v>2956.4930000000013</v>
      </c>
      <c r="K14" s="93"/>
      <c r="L14" s="93">
        <f t="shared" si="5"/>
        <v>2956.4930000000013</v>
      </c>
      <c r="M14" s="95">
        <f t="shared" si="6"/>
        <v>0.022926647297428188</v>
      </c>
      <c r="N14" s="94">
        <v>2193.8959999999993</v>
      </c>
      <c r="O14" s="93"/>
      <c r="P14" s="93">
        <f t="shared" si="7"/>
        <v>2193.8959999999993</v>
      </c>
      <c r="Q14" s="92">
        <f t="shared" si="8"/>
        <v>34.75994304196745</v>
      </c>
    </row>
    <row r="15" spans="1:17" s="91" customFormat="1" ht="17.25" customHeight="1">
      <c r="A15" s="97" t="s">
        <v>175</v>
      </c>
      <c r="B15" s="94">
        <v>332.00000000000006</v>
      </c>
      <c r="C15" s="93">
        <v>0</v>
      </c>
      <c r="D15" s="93">
        <f t="shared" si="1"/>
        <v>332.00000000000006</v>
      </c>
      <c r="E15" s="95">
        <f t="shared" si="2"/>
        <v>0.019762370589211507</v>
      </c>
      <c r="F15" s="94">
        <v>145.7</v>
      </c>
      <c r="G15" s="93"/>
      <c r="H15" s="93">
        <f t="shared" si="3"/>
        <v>145.7</v>
      </c>
      <c r="I15" s="96">
        <f t="shared" si="4"/>
        <v>127.8654770075498</v>
      </c>
      <c r="J15" s="94">
        <v>2710.5</v>
      </c>
      <c r="K15" s="93"/>
      <c r="L15" s="93">
        <f t="shared" si="5"/>
        <v>2710.5</v>
      </c>
      <c r="M15" s="95">
        <f t="shared" si="6"/>
        <v>0.021019051118903065</v>
      </c>
      <c r="N15" s="94">
        <v>2271.4999999999973</v>
      </c>
      <c r="O15" s="93"/>
      <c r="P15" s="93">
        <f t="shared" si="7"/>
        <v>2271.4999999999973</v>
      </c>
      <c r="Q15" s="92">
        <f t="shared" si="8"/>
        <v>19.326436275588964</v>
      </c>
    </row>
    <row r="16" spans="1:17" s="91" customFormat="1" ht="17.25" customHeight="1">
      <c r="A16" s="97" t="s">
        <v>176</v>
      </c>
      <c r="B16" s="94">
        <v>0</v>
      </c>
      <c r="C16" s="93">
        <v>330.59200000000004</v>
      </c>
      <c r="D16" s="93">
        <f t="shared" si="1"/>
        <v>330.59200000000004</v>
      </c>
      <c r="E16" s="95">
        <f t="shared" si="2"/>
        <v>0.019678559089845213</v>
      </c>
      <c r="F16" s="94"/>
      <c r="G16" s="93">
        <v>262.2</v>
      </c>
      <c r="H16" s="93">
        <f t="shared" si="3"/>
        <v>262.2</v>
      </c>
      <c r="I16" s="96">
        <f t="shared" si="4"/>
        <v>26.083905415713215</v>
      </c>
      <c r="J16" s="94"/>
      <c r="K16" s="93">
        <v>2355.3349999999996</v>
      </c>
      <c r="L16" s="93">
        <f t="shared" si="5"/>
        <v>2355.3349999999996</v>
      </c>
      <c r="M16" s="95">
        <f t="shared" si="6"/>
        <v>0.018264861378764635</v>
      </c>
      <c r="N16" s="94"/>
      <c r="O16" s="93">
        <v>2287.170999999999</v>
      </c>
      <c r="P16" s="93">
        <f t="shared" si="7"/>
        <v>2287.170999999999</v>
      </c>
      <c r="Q16" s="92">
        <f t="shared" si="8"/>
        <v>2.9802756330856273</v>
      </c>
    </row>
    <row r="17" spans="1:17" s="91" customFormat="1" ht="17.25" customHeight="1">
      <c r="A17" s="97" t="s">
        <v>177</v>
      </c>
      <c r="B17" s="94">
        <v>276.762</v>
      </c>
      <c r="C17" s="93">
        <v>0</v>
      </c>
      <c r="D17" s="93">
        <f t="shared" si="1"/>
        <v>276.762</v>
      </c>
      <c r="E17" s="95">
        <f t="shared" si="2"/>
        <v>0.016474316894612512</v>
      </c>
      <c r="F17" s="94">
        <v>276.924</v>
      </c>
      <c r="G17" s="93"/>
      <c r="H17" s="93">
        <f t="shared" si="3"/>
        <v>276.924</v>
      </c>
      <c r="I17" s="96">
        <f t="shared" si="4"/>
        <v>-0.05849980500064467</v>
      </c>
      <c r="J17" s="94">
        <v>2833.4170000000004</v>
      </c>
      <c r="K17" s="93"/>
      <c r="L17" s="93">
        <f t="shared" si="5"/>
        <v>2833.4170000000004</v>
      </c>
      <c r="M17" s="95">
        <f t="shared" si="6"/>
        <v>0.021972232711370217</v>
      </c>
      <c r="N17" s="94">
        <v>3040.218</v>
      </c>
      <c r="O17" s="93"/>
      <c r="P17" s="93">
        <f t="shared" si="7"/>
        <v>3040.218</v>
      </c>
      <c r="Q17" s="92">
        <f t="shared" si="8"/>
        <v>-6.80217668601395</v>
      </c>
    </row>
    <row r="18" spans="1:17" s="91" customFormat="1" ht="17.25" customHeight="1">
      <c r="A18" s="97" t="s">
        <v>160</v>
      </c>
      <c r="B18" s="94">
        <v>153.814</v>
      </c>
      <c r="C18" s="93">
        <v>0</v>
      </c>
      <c r="D18" s="93">
        <f t="shared" si="1"/>
        <v>153.814</v>
      </c>
      <c r="E18" s="95">
        <f t="shared" si="2"/>
        <v>0.0091558110536415</v>
      </c>
      <c r="F18" s="94">
        <v>161.481</v>
      </c>
      <c r="G18" s="93"/>
      <c r="H18" s="93">
        <f t="shared" si="3"/>
        <v>161.481</v>
      </c>
      <c r="I18" s="96">
        <f t="shared" si="4"/>
        <v>-4.74792700069977</v>
      </c>
      <c r="J18" s="94">
        <v>1089.434</v>
      </c>
      <c r="K18" s="93"/>
      <c r="L18" s="93">
        <f t="shared" si="5"/>
        <v>1089.434</v>
      </c>
      <c r="M18" s="95">
        <f t="shared" si="6"/>
        <v>0.008448208425261406</v>
      </c>
      <c r="N18" s="94">
        <v>2400.488000000001</v>
      </c>
      <c r="O18" s="93"/>
      <c r="P18" s="93">
        <f t="shared" si="7"/>
        <v>2400.488000000001</v>
      </c>
      <c r="Q18" s="92">
        <f t="shared" si="8"/>
        <v>-54.61614471724086</v>
      </c>
    </row>
    <row r="19" spans="1:17" s="91" customFormat="1" ht="17.25" customHeight="1">
      <c r="A19" s="97" t="s">
        <v>169</v>
      </c>
      <c r="B19" s="94">
        <v>0</v>
      </c>
      <c r="C19" s="93">
        <v>108.521</v>
      </c>
      <c r="D19" s="93">
        <f t="shared" si="1"/>
        <v>108.521</v>
      </c>
      <c r="E19" s="95">
        <f t="shared" si="2"/>
        <v>0.006459735598529583</v>
      </c>
      <c r="F19" s="94"/>
      <c r="G19" s="93">
        <v>31.410999999999998</v>
      </c>
      <c r="H19" s="93">
        <f t="shared" si="3"/>
        <v>31.410999999999998</v>
      </c>
      <c r="I19" s="96">
        <f t="shared" si="4"/>
        <v>245.48724968959922</v>
      </c>
      <c r="J19" s="94"/>
      <c r="K19" s="93">
        <v>990.8039999999995</v>
      </c>
      <c r="L19" s="93">
        <f t="shared" si="5"/>
        <v>990.8039999999995</v>
      </c>
      <c r="M19" s="95">
        <f t="shared" si="6"/>
        <v>0.007683364665122163</v>
      </c>
      <c r="N19" s="94"/>
      <c r="O19" s="93">
        <v>355.8659999999999</v>
      </c>
      <c r="P19" s="93">
        <f t="shared" si="7"/>
        <v>355.8659999999999</v>
      </c>
      <c r="Q19" s="92">
        <f t="shared" si="8"/>
        <v>178.42052907555086</v>
      </c>
    </row>
    <row r="20" spans="1:17" s="91" customFormat="1" ht="17.25" customHeight="1">
      <c r="A20" s="97" t="s">
        <v>159</v>
      </c>
      <c r="B20" s="94">
        <v>83.96500000000002</v>
      </c>
      <c r="C20" s="93">
        <v>0</v>
      </c>
      <c r="D20" s="93">
        <f>C20+B20</f>
        <v>83.96500000000002</v>
      </c>
      <c r="E20" s="95">
        <f>(D20/$D$8)</f>
        <v>0.0049980344774793505</v>
      </c>
      <c r="F20" s="94">
        <v>34.487</v>
      </c>
      <c r="G20" s="93"/>
      <c r="H20" s="93">
        <f>G20+F20</f>
        <v>34.487</v>
      </c>
      <c r="I20" s="96">
        <f t="shared" si="4"/>
        <v>143.4685533679358</v>
      </c>
      <c r="J20" s="94">
        <v>389.37599999999975</v>
      </c>
      <c r="K20" s="93"/>
      <c r="L20" s="93">
        <f>K20+J20</f>
        <v>389.37599999999975</v>
      </c>
      <c r="M20" s="95">
        <f>(L20/$L$8)</f>
        <v>0.0030194849837572382</v>
      </c>
      <c r="N20" s="94">
        <v>414.6820000000001</v>
      </c>
      <c r="O20" s="93"/>
      <c r="P20" s="93">
        <f>O20+N20</f>
        <v>414.6820000000001</v>
      </c>
      <c r="Q20" s="92">
        <f t="shared" si="0"/>
        <v>-6.102507463550455</v>
      </c>
    </row>
    <row r="21" spans="1:17" s="91" customFormat="1" ht="17.25" customHeight="1">
      <c r="A21" s="449" t="s">
        <v>162</v>
      </c>
      <c r="B21" s="450">
        <v>0</v>
      </c>
      <c r="C21" s="451">
        <v>83.927</v>
      </c>
      <c r="D21" s="451">
        <f>C21+B21</f>
        <v>83.927</v>
      </c>
      <c r="E21" s="452">
        <f>(D21/$D$8)</f>
        <v>0.0049957725193998615</v>
      </c>
      <c r="F21" s="450"/>
      <c r="G21" s="451">
        <v>190.87199999999999</v>
      </c>
      <c r="H21" s="451">
        <f>G21+F21</f>
        <v>190.87199999999999</v>
      </c>
      <c r="I21" s="453">
        <f>(D21/H21-1)*100</f>
        <v>-56.02969529318076</v>
      </c>
      <c r="J21" s="450"/>
      <c r="K21" s="451">
        <v>977.6349999999984</v>
      </c>
      <c r="L21" s="451">
        <f>K21+J21</f>
        <v>977.6349999999984</v>
      </c>
      <c r="M21" s="452">
        <f>(L21/$L$8)</f>
        <v>0.007581243328031272</v>
      </c>
      <c r="N21" s="450"/>
      <c r="O21" s="451">
        <v>1761.4860000000006</v>
      </c>
      <c r="P21" s="451">
        <f>O21+N21</f>
        <v>1761.4860000000006</v>
      </c>
      <c r="Q21" s="454">
        <f t="shared" si="0"/>
        <v>-44.49941696953606</v>
      </c>
    </row>
    <row r="22" spans="1:17" s="91" customFormat="1" ht="17.25" customHeight="1">
      <c r="A22" s="97" t="s">
        <v>157</v>
      </c>
      <c r="B22" s="94">
        <v>77.54400000000003</v>
      </c>
      <c r="C22" s="93">
        <v>0</v>
      </c>
      <c r="D22" s="93">
        <f>C22+B22</f>
        <v>77.54400000000003</v>
      </c>
      <c r="E22" s="95">
        <f>(D22/$D$8)</f>
        <v>0.004615823087258486</v>
      </c>
      <c r="F22" s="94">
        <v>204.16600000000005</v>
      </c>
      <c r="G22" s="93">
        <v>0.43</v>
      </c>
      <c r="H22" s="93">
        <f>G22+F22</f>
        <v>204.59600000000006</v>
      </c>
      <c r="I22" s="96">
        <f>(D22/H22-1)*100</f>
        <v>-62.09896576668166</v>
      </c>
      <c r="J22" s="94">
        <v>1365.832999999996</v>
      </c>
      <c r="K22" s="93">
        <v>7.1579999999999995</v>
      </c>
      <c r="L22" s="93">
        <f>K22+J22</f>
        <v>1372.990999999996</v>
      </c>
      <c r="M22" s="95">
        <f>(L22/$L$8)</f>
        <v>0.010647101278285833</v>
      </c>
      <c r="N22" s="94">
        <v>1914.8799999999997</v>
      </c>
      <c r="O22" s="93">
        <v>2.213</v>
      </c>
      <c r="P22" s="93">
        <f>O22+N22</f>
        <v>1917.0929999999996</v>
      </c>
      <c r="Q22" s="92">
        <f t="shared" si="0"/>
        <v>-28.38161737589172</v>
      </c>
    </row>
    <row r="23" spans="1:17" s="91" customFormat="1" ht="17.25" customHeight="1" thickBot="1">
      <c r="A23" s="696" t="s">
        <v>171</v>
      </c>
      <c r="B23" s="697">
        <v>0</v>
      </c>
      <c r="C23" s="698">
        <v>698.62</v>
      </c>
      <c r="D23" s="698">
        <f>C23+B23</f>
        <v>698.62</v>
      </c>
      <c r="E23" s="699">
        <f>(D23/$D$8)</f>
        <v>0.041585504039261874</v>
      </c>
      <c r="F23" s="697">
        <v>153.77400000000003</v>
      </c>
      <c r="G23" s="698">
        <v>503.5519999999999</v>
      </c>
      <c r="H23" s="698">
        <f>G23+F23</f>
        <v>657.3259999999999</v>
      </c>
      <c r="I23" s="700">
        <f>(D23/H23-1)*100</f>
        <v>6.282118766030864</v>
      </c>
      <c r="J23" s="697">
        <v>821.9870000000001</v>
      </c>
      <c r="K23" s="698">
        <v>4162.050599999998</v>
      </c>
      <c r="L23" s="698">
        <f>K23+J23</f>
        <v>4984.037599999998</v>
      </c>
      <c r="M23" s="699">
        <f>(L23/$L$8)</f>
        <v>0.03864960010807412</v>
      </c>
      <c r="N23" s="697">
        <v>1782.259</v>
      </c>
      <c r="O23" s="698">
        <v>3873.2779999999984</v>
      </c>
      <c r="P23" s="698">
        <f>O23+N23</f>
        <v>5655.536999999998</v>
      </c>
      <c r="Q23" s="701">
        <f>(L23/P23-1)*100</f>
        <v>-11.873309289639533</v>
      </c>
    </row>
    <row r="24" s="90" customFormat="1" ht="14.25">
      <c r="A24" s="111"/>
    </row>
    <row r="25" ht="14.25">
      <c r="A25" s="111" t="s">
        <v>39</v>
      </c>
    </row>
    <row r="26" ht="14.25">
      <c r="A26" s="88" t="s">
        <v>28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4:Q65536 I24:I65536 Q3 I3">
    <cfRule type="cellIs" priority="8" dxfId="99" operator="lessThan" stopIfTrue="1">
      <formula>0</formula>
    </cfRule>
  </conditionalFormatting>
  <conditionalFormatting sqref="Q8:Q23 I8:I23">
    <cfRule type="cellIs" priority="9" dxfId="99" operator="lessThan" stopIfTrue="1">
      <formula>0</formula>
    </cfRule>
    <cfRule type="cellIs" priority="10" dxfId="101" operator="greaterThanOrEqual" stopIfTrue="1">
      <formula>0</formula>
    </cfRule>
  </conditionalFormatting>
  <conditionalFormatting sqref="I5 Q5">
    <cfRule type="cellIs" priority="1" dxfId="99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22">
      <selection activeCell="A46" sqref="A46"/>
    </sheetView>
  </sheetViews>
  <sheetFormatPr defaultColWidth="8.00390625" defaultRowHeight="15"/>
  <cols>
    <col min="1" max="1" width="29.8515625" style="118" customWidth="1"/>
    <col min="2" max="2" width="10.57421875" style="118" bestFit="1" customWidth="1"/>
    <col min="3" max="3" width="12.421875" style="118" bestFit="1" customWidth="1"/>
    <col min="4" max="4" width="9.57421875" style="118" bestFit="1" customWidth="1"/>
    <col min="5" max="5" width="11.7109375" style="118" bestFit="1" customWidth="1"/>
    <col min="6" max="6" width="11.7109375" style="118" customWidth="1"/>
    <col min="7" max="7" width="10.7109375" style="118" customWidth="1"/>
    <col min="8" max="8" width="10.421875" style="118" bestFit="1" customWidth="1"/>
    <col min="9" max="9" width="11.7109375" style="118" bestFit="1" customWidth="1"/>
    <col min="10" max="10" width="9.57421875" style="118" bestFit="1" customWidth="1"/>
    <col min="11" max="11" width="11.7109375" style="118" bestFit="1" customWidth="1"/>
    <col min="12" max="12" width="10.8515625" style="118" customWidth="1"/>
    <col min="13" max="13" width="9.421875" style="118" customWidth="1"/>
    <col min="14" max="14" width="11.140625" style="118" customWidth="1"/>
    <col min="15" max="15" width="12.421875" style="118" bestFit="1" customWidth="1"/>
    <col min="16" max="16" width="9.421875" style="118" customWidth="1"/>
    <col min="17" max="17" width="10.57421875" style="118" bestFit="1" customWidth="1"/>
    <col min="18" max="18" width="12.7109375" style="118" bestFit="1" customWidth="1"/>
    <col min="19" max="19" width="10.140625" style="118" customWidth="1"/>
    <col min="20" max="21" width="11.140625" style="118" bestFit="1" customWidth="1"/>
    <col min="22" max="23" width="10.28125" style="118" customWidth="1"/>
    <col min="24" max="24" width="12.7109375" style="118" customWidth="1"/>
    <col min="25" max="25" width="9.8515625" style="118" bestFit="1" customWidth="1"/>
    <col min="26" max="16384" width="8.00390625" style="118" customWidth="1"/>
  </cols>
  <sheetData>
    <row r="1" spans="24:25" ht="18.75" thickBot="1">
      <c r="X1" s="570" t="s">
        <v>27</v>
      </c>
      <c r="Y1" s="571"/>
    </row>
    <row r="2" ht="5.25" customHeight="1" thickBot="1"/>
    <row r="3" spans="1:25" ht="24.75" customHeight="1" thickTop="1">
      <c r="A3" s="572" t="s">
        <v>44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4"/>
    </row>
    <row r="4" spans="1:25" ht="21" customHeight="1" thickBot="1">
      <c r="A4" s="586" t="s">
        <v>43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8"/>
    </row>
    <row r="5" spans="1:25" s="164" customFormat="1" ht="19.5" customHeight="1" thickBot="1" thickTop="1">
      <c r="A5" s="575" t="s">
        <v>42</v>
      </c>
      <c r="B5" s="590" t="s">
        <v>35</v>
      </c>
      <c r="C5" s="591"/>
      <c r="D5" s="591"/>
      <c r="E5" s="591"/>
      <c r="F5" s="591"/>
      <c r="G5" s="591"/>
      <c r="H5" s="591"/>
      <c r="I5" s="591"/>
      <c r="J5" s="592"/>
      <c r="K5" s="592"/>
      <c r="L5" s="592"/>
      <c r="M5" s="593"/>
      <c r="N5" s="594" t="s">
        <v>34</v>
      </c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3"/>
    </row>
    <row r="6" spans="1:25" s="163" customFormat="1" ht="26.25" customHeight="1" thickBot="1">
      <c r="A6" s="576"/>
      <c r="B6" s="582" t="s">
        <v>150</v>
      </c>
      <c r="C6" s="583"/>
      <c r="D6" s="583"/>
      <c r="E6" s="583"/>
      <c r="F6" s="584"/>
      <c r="G6" s="579" t="s">
        <v>33</v>
      </c>
      <c r="H6" s="582" t="s">
        <v>151</v>
      </c>
      <c r="I6" s="583"/>
      <c r="J6" s="583"/>
      <c r="K6" s="583"/>
      <c r="L6" s="584"/>
      <c r="M6" s="579" t="s">
        <v>32</v>
      </c>
      <c r="N6" s="589" t="s">
        <v>152</v>
      </c>
      <c r="O6" s="583"/>
      <c r="P6" s="583"/>
      <c r="Q6" s="583"/>
      <c r="R6" s="583"/>
      <c r="S6" s="579" t="s">
        <v>33</v>
      </c>
      <c r="T6" s="589" t="s">
        <v>153</v>
      </c>
      <c r="U6" s="583"/>
      <c r="V6" s="583"/>
      <c r="W6" s="583"/>
      <c r="X6" s="583"/>
      <c r="Y6" s="579" t="s">
        <v>32</v>
      </c>
    </row>
    <row r="7" spans="1:25" s="158" customFormat="1" ht="26.25" customHeight="1">
      <c r="A7" s="577"/>
      <c r="B7" s="562" t="s">
        <v>21</v>
      </c>
      <c r="C7" s="563"/>
      <c r="D7" s="564" t="s">
        <v>20</v>
      </c>
      <c r="E7" s="565"/>
      <c r="F7" s="566" t="s">
        <v>16</v>
      </c>
      <c r="G7" s="580"/>
      <c r="H7" s="562" t="s">
        <v>21</v>
      </c>
      <c r="I7" s="563"/>
      <c r="J7" s="564" t="s">
        <v>20</v>
      </c>
      <c r="K7" s="565"/>
      <c r="L7" s="566" t="s">
        <v>16</v>
      </c>
      <c r="M7" s="580"/>
      <c r="N7" s="563" t="s">
        <v>21</v>
      </c>
      <c r="O7" s="563"/>
      <c r="P7" s="568" t="s">
        <v>20</v>
      </c>
      <c r="Q7" s="563"/>
      <c r="R7" s="566" t="s">
        <v>16</v>
      </c>
      <c r="S7" s="580"/>
      <c r="T7" s="569" t="s">
        <v>21</v>
      </c>
      <c r="U7" s="565"/>
      <c r="V7" s="564" t="s">
        <v>20</v>
      </c>
      <c r="W7" s="585"/>
      <c r="X7" s="566" t="s">
        <v>16</v>
      </c>
      <c r="Y7" s="580"/>
    </row>
    <row r="8" spans="1:25" s="158" customFormat="1" ht="31.5" thickBot="1">
      <c r="A8" s="578"/>
      <c r="B8" s="161" t="s">
        <v>18</v>
      </c>
      <c r="C8" s="159" t="s">
        <v>17</v>
      </c>
      <c r="D8" s="160" t="s">
        <v>18</v>
      </c>
      <c r="E8" s="159" t="s">
        <v>17</v>
      </c>
      <c r="F8" s="567"/>
      <c r="G8" s="581"/>
      <c r="H8" s="161" t="s">
        <v>18</v>
      </c>
      <c r="I8" s="159" t="s">
        <v>17</v>
      </c>
      <c r="J8" s="160" t="s">
        <v>18</v>
      </c>
      <c r="K8" s="159" t="s">
        <v>17</v>
      </c>
      <c r="L8" s="567"/>
      <c r="M8" s="581"/>
      <c r="N8" s="162" t="s">
        <v>18</v>
      </c>
      <c r="O8" s="159" t="s">
        <v>17</v>
      </c>
      <c r="P8" s="160" t="s">
        <v>18</v>
      </c>
      <c r="Q8" s="159" t="s">
        <v>17</v>
      </c>
      <c r="R8" s="567"/>
      <c r="S8" s="581"/>
      <c r="T8" s="161" t="s">
        <v>18</v>
      </c>
      <c r="U8" s="159" t="s">
        <v>17</v>
      </c>
      <c r="V8" s="160" t="s">
        <v>18</v>
      </c>
      <c r="W8" s="159" t="s">
        <v>17</v>
      </c>
      <c r="X8" s="567"/>
      <c r="Y8" s="581"/>
    </row>
    <row r="9" spans="1:25" s="147" customFormat="1" ht="18" customHeight="1" thickBot="1" thickTop="1">
      <c r="A9" s="157" t="s">
        <v>23</v>
      </c>
      <c r="B9" s="156">
        <f>SUM(B10:B45)</f>
        <v>449292</v>
      </c>
      <c r="C9" s="150">
        <f>SUM(C10:C45)</f>
        <v>416271</v>
      </c>
      <c r="D9" s="151">
        <f>SUM(D10:D45)</f>
        <v>5461</v>
      </c>
      <c r="E9" s="150">
        <f>SUM(E10:E45)</f>
        <v>5821</v>
      </c>
      <c r="F9" s="149">
        <f aca="true" t="shared" si="0" ref="F9:F20">SUM(B9:E9)</f>
        <v>876845</v>
      </c>
      <c r="G9" s="153">
        <f>F9/$F$9</f>
        <v>1</v>
      </c>
      <c r="H9" s="152">
        <f>SUM(H10:H45)</f>
        <v>430556</v>
      </c>
      <c r="I9" s="150">
        <f>SUM(I10:I45)</f>
        <v>401864</v>
      </c>
      <c r="J9" s="151">
        <f>SUM(J10:J45)</f>
        <v>3061</v>
      </c>
      <c r="K9" s="150">
        <f>SUM(K10:K45)</f>
        <v>3059</v>
      </c>
      <c r="L9" s="149">
        <f aca="true" t="shared" si="1" ref="L9:L20">SUM(H9:K9)</f>
        <v>838540</v>
      </c>
      <c r="M9" s="155">
        <f aca="true" t="shared" si="2" ref="M9:M20">IF(ISERROR(F9/L9-1),"         /0",(F9/L9-1))</f>
        <v>0.04568058768812455</v>
      </c>
      <c r="N9" s="154">
        <f>SUM(N10:N45)</f>
        <v>4076643</v>
      </c>
      <c r="O9" s="150">
        <f>SUM(O10:O45)</f>
        <v>3954989</v>
      </c>
      <c r="P9" s="151">
        <f>SUM(P10:P45)</f>
        <v>38352</v>
      </c>
      <c r="Q9" s="150">
        <f>SUM(Q10:Q45)</f>
        <v>41985</v>
      </c>
      <c r="R9" s="149">
        <f aca="true" t="shared" si="3" ref="R9:R20">SUM(N9:Q9)</f>
        <v>8111969</v>
      </c>
      <c r="S9" s="153">
        <f>R9/$R$9</f>
        <v>1</v>
      </c>
      <c r="T9" s="152">
        <f>SUM(T10:T45)</f>
        <v>3664357</v>
      </c>
      <c r="U9" s="150">
        <f>SUM(U10:U45)</f>
        <v>3548789</v>
      </c>
      <c r="V9" s="151">
        <f>SUM(V10:V45)</f>
        <v>33187</v>
      </c>
      <c r="W9" s="150">
        <f>SUM(W10:W45)</f>
        <v>30972</v>
      </c>
      <c r="X9" s="149">
        <f aca="true" t="shared" si="4" ref="X9:X20">SUM(T9:W9)</f>
        <v>7277305</v>
      </c>
      <c r="Y9" s="148">
        <f>IF(ISERROR(R9/X9-1),"         /0",(R9/X9-1))</f>
        <v>0.11469410722788176</v>
      </c>
    </row>
    <row r="10" spans="1:25" ht="19.5" customHeight="1" thickTop="1">
      <c r="A10" s="146" t="s">
        <v>154</v>
      </c>
      <c r="B10" s="144">
        <v>136335</v>
      </c>
      <c r="C10" s="140">
        <v>126941</v>
      </c>
      <c r="D10" s="141">
        <v>1580</v>
      </c>
      <c r="E10" s="140">
        <v>1473</v>
      </c>
      <c r="F10" s="139">
        <f t="shared" si="0"/>
        <v>266329</v>
      </c>
      <c r="G10" s="143">
        <f>F10/$F$9</f>
        <v>0.30373555189343615</v>
      </c>
      <c r="H10" s="142">
        <v>127294</v>
      </c>
      <c r="I10" s="140">
        <v>121357</v>
      </c>
      <c r="J10" s="141">
        <v>3004</v>
      </c>
      <c r="K10" s="140">
        <v>2923</v>
      </c>
      <c r="L10" s="139">
        <f t="shared" si="1"/>
        <v>254578</v>
      </c>
      <c r="M10" s="145">
        <f t="shared" si="2"/>
        <v>0.04615874113238383</v>
      </c>
      <c r="N10" s="144">
        <v>1200435</v>
      </c>
      <c r="O10" s="140">
        <v>1171987</v>
      </c>
      <c r="P10" s="141">
        <v>27375</v>
      </c>
      <c r="Q10" s="140">
        <v>28395</v>
      </c>
      <c r="R10" s="139">
        <f t="shared" si="3"/>
        <v>2428192</v>
      </c>
      <c r="S10" s="143">
        <f>R10/$R$9</f>
        <v>0.2993344772397429</v>
      </c>
      <c r="T10" s="142">
        <v>1115045</v>
      </c>
      <c r="U10" s="140">
        <v>1091721</v>
      </c>
      <c r="V10" s="141">
        <v>28254</v>
      </c>
      <c r="W10" s="140">
        <v>25759</v>
      </c>
      <c r="X10" s="139">
        <f t="shared" si="4"/>
        <v>2260779</v>
      </c>
      <c r="Y10" s="138">
        <f aca="true" t="shared" si="5" ref="Y10:Y20">IF(ISERROR(R10/X10-1),"         /0",IF(R10/X10&gt;5,"  *  ",(R10/X10-1)))</f>
        <v>0.07405102400544239</v>
      </c>
    </row>
    <row r="11" spans="1:25" ht="19.5" customHeight="1">
      <c r="A11" s="137" t="s">
        <v>160</v>
      </c>
      <c r="B11" s="135">
        <v>57991</v>
      </c>
      <c r="C11" s="131">
        <v>52766</v>
      </c>
      <c r="D11" s="132">
        <v>0</v>
      </c>
      <c r="E11" s="131">
        <v>0</v>
      </c>
      <c r="F11" s="130">
        <f t="shared" si="0"/>
        <v>110757</v>
      </c>
      <c r="G11" s="134">
        <f>F11/$F$9</f>
        <v>0.12631308840216915</v>
      </c>
      <c r="H11" s="133">
        <v>58297</v>
      </c>
      <c r="I11" s="131">
        <v>52762</v>
      </c>
      <c r="J11" s="132"/>
      <c r="K11" s="131"/>
      <c r="L11" s="130">
        <f t="shared" si="1"/>
        <v>111059</v>
      </c>
      <c r="M11" s="136">
        <f t="shared" si="2"/>
        <v>-0.002719275340134497</v>
      </c>
      <c r="N11" s="135">
        <v>560006</v>
      </c>
      <c r="O11" s="131">
        <v>525694</v>
      </c>
      <c r="P11" s="132"/>
      <c r="Q11" s="131"/>
      <c r="R11" s="130">
        <f t="shared" si="3"/>
        <v>1085700</v>
      </c>
      <c r="S11" s="134">
        <f>R11/$R$9</f>
        <v>0.13383926886308367</v>
      </c>
      <c r="T11" s="133">
        <v>567936</v>
      </c>
      <c r="U11" s="131">
        <v>532191</v>
      </c>
      <c r="V11" s="132">
        <v>449</v>
      </c>
      <c r="W11" s="131">
        <v>753</v>
      </c>
      <c r="X11" s="130">
        <f t="shared" si="4"/>
        <v>1101329</v>
      </c>
      <c r="Y11" s="129">
        <f t="shared" si="5"/>
        <v>-0.014191036465942553</v>
      </c>
    </row>
    <row r="12" spans="1:25" ht="19.5" customHeight="1">
      <c r="A12" s="137" t="s">
        <v>192</v>
      </c>
      <c r="B12" s="135">
        <v>36007</v>
      </c>
      <c r="C12" s="131">
        <v>35730</v>
      </c>
      <c r="D12" s="132">
        <v>0</v>
      </c>
      <c r="E12" s="131">
        <v>0</v>
      </c>
      <c r="F12" s="130">
        <f t="shared" si="0"/>
        <v>71737</v>
      </c>
      <c r="G12" s="134">
        <f aca="true" t="shared" si="6" ref="G12:G20">F12/$F$9</f>
        <v>0.08181263507233319</v>
      </c>
      <c r="H12" s="133">
        <v>32429</v>
      </c>
      <c r="I12" s="131">
        <v>32762</v>
      </c>
      <c r="J12" s="132"/>
      <c r="K12" s="131"/>
      <c r="L12" s="130">
        <f t="shared" si="1"/>
        <v>65191</v>
      </c>
      <c r="M12" s="136">
        <f t="shared" si="2"/>
        <v>0.1004126336457487</v>
      </c>
      <c r="N12" s="135">
        <v>308220</v>
      </c>
      <c r="O12" s="131">
        <v>303589</v>
      </c>
      <c r="P12" s="132"/>
      <c r="Q12" s="131"/>
      <c r="R12" s="130">
        <f t="shared" si="3"/>
        <v>611809</v>
      </c>
      <c r="S12" s="134">
        <f aca="true" t="shared" si="7" ref="S12:S20">R12/$R$9</f>
        <v>0.07542052983683739</v>
      </c>
      <c r="T12" s="133">
        <v>223589</v>
      </c>
      <c r="U12" s="131">
        <v>222261</v>
      </c>
      <c r="V12" s="132"/>
      <c r="W12" s="131"/>
      <c r="X12" s="130">
        <f t="shared" si="4"/>
        <v>445850</v>
      </c>
      <c r="Y12" s="129">
        <f t="shared" si="5"/>
        <v>0.3722305708197824</v>
      </c>
    </row>
    <row r="13" spans="1:25" ht="19.5" customHeight="1">
      <c r="A13" s="137" t="s">
        <v>200</v>
      </c>
      <c r="B13" s="135">
        <v>23976</v>
      </c>
      <c r="C13" s="131">
        <v>20792</v>
      </c>
      <c r="D13" s="132">
        <v>0</v>
      </c>
      <c r="E13" s="131">
        <v>0</v>
      </c>
      <c r="F13" s="130">
        <f t="shared" si="0"/>
        <v>44768</v>
      </c>
      <c r="G13" s="134">
        <f t="shared" si="6"/>
        <v>0.05105577382547657</v>
      </c>
      <c r="H13" s="133">
        <v>18788</v>
      </c>
      <c r="I13" s="131">
        <v>17156</v>
      </c>
      <c r="J13" s="132"/>
      <c r="K13" s="131"/>
      <c r="L13" s="130">
        <f t="shared" si="1"/>
        <v>35944</v>
      </c>
      <c r="M13" s="136">
        <f t="shared" si="2"/>
        <v>0.2454929890941464</v>
      </c>
      <c r="N13" s="135">
        <v>208045</v>
      </c>
      <c r="O13" s="131">
        <v>199411</v>
      </c>
      <c r="P13" s="132"/>
      <c r="Q13" s="131"/>
      <c r="R13" s="130">
        <f t="shared" si="3"/>
        <v>407456</v>
      </c>
      <c r="S13" s="134">
        <f t="shared" si="7"/>
        <v>0.0502289887942126</v>
      </c>
      <c r="T13" s="133">
        <v>208257</v>
      </c>
      <c r="U13" s="131">
        <v>202690</v>
      </c>
      <c r="V13" s="132"/>
      <c r="W13" s="131"/>
      <c r="X13" s="130">
        <f t="shared" si="4"/>
        <v>410947</v>
      </c>
      <c r="Y13" s="129">
        <f t="shared" si="5"/>
        <v>-0.00849501273886899</v>
      </c>
    </row>
    <row r="14" spans="1:25" ht="19.5" customHeight="1">
      <c r="A14" s="137" t="s">
        <v>196</v>
      </c>
      <c r="B14" s="135">
        <v>19295</v>
      </c>
      <c r="C14" s="131">
        <v>19469</v>
      </c>
      <c r="D14" s="132">
        <v>3</v>
      </c>
      <c r="E14" s="131">
        <v>1</v>
      </c>
      <c r="F14" s="130">
        <f t="shared" si="0"/>
        <v>38768</v>
      </c>
      <c r="G14" s="134">
        <f t="shared" si="6"/>
        <v>0.04421305932063249</v>
      </c>
      <c r="H14" s="133">
        <v>19548</v>
      </c>
      <c r="I14" s="131">
        <v>18455</v>
      </c>
      <c r="J14" s="132"/>
      <c r="K14" s="131"/>
      <c r="L14" s="130">
        <f t="shared" si="1"/>
        <v>38003</v>
      </c>
      <c r="M14" s="136">
        <f t="shared" si="2"/>
        <v>0.020129989737652343</v>
      </c>
      <c r="N14" s="135">
        <v>171279</v>
      </c>
      <c r="O14" s="131">
        <v>170713</v>
      </c>
      <c r="P14" s="132">
        <v>3</v>
      </c>
      <c r="Q14" s="131">
        <v>1</v>
      </c>
      <c r="R14" s="130">
        <f t="shared" si="3"/>
        <v>341996</v>
      </c>
      <c r="S14" s="134">
        <f t="shared" si="7"/>
        <v>0.04215943132918777</v>
      </c>
      <c r="T14" s="133">
        <v>156935</v>
      </c>
      <c r="U14" s="131">
        <v>151919</v>
      </c>
      <c r="V14" s="132">
        <v>146</v>
      </c>
      <c r="W14" s="131">
        <v>148</v>
      </c>
      <c r="X14" s="130">
        <f t="shared" si="4"/>
        <v>309148</v>
      </c>
      <c r="Y14" s="129">
        <f t="shared" si="5"/>
        <v>0.10625331556406636</v>
      </c>
    </row>
    <row r="15" spans="1:25" ht="19.5" customHeight="1">
      <c r="A15" s="137" t="s">
        <v>262</v>
      </c>
      <c r="B15" s="135">
        <v>17161</v>
      </c>
      <c r="C15" s="131">
        <v>15315</v>
      </c>
      <c r="D15" s="132">
        <v>0</v>
      </c>
      <c r="E15" s="131">
        <v>0</v>
      </c>
      <c r="F15" s="130">
        <f t="shared" si="0"/>
        <v>32476</v>
      </c>
      <c r="G15" s="134">
        <f t="shared" si="6"/>
        <v>0.03703733270988601</v>
      </c>
      <c r="H15" s="133">
        <v>14571</v>
      </c>
      <c r="I15" s="131">
        <v>12873</v>
      </c>
      <c r="J15" s="132"/>
      <c r="K15" s="131"/>
      <c r="L15" s="130">
        <f t="shared" si="1"/>
        <v>27444</v>
      </c>
      <c r="M15" s="136">
        <f t="shared" si="2"/>
        <v>0.18335519603556327</v>
      </c>
      <c r="N15" s="135">
        <v>177671</v>
      </c>
      <c r="O15" s="131">
        <v>173812</v>
      </c>
      <c r="P15" s="132"/>
      <c r="Q15" s="131"/>
      <c r="R15" s="130">
        <f t="shared" si="3"/>
        <v>351483</v>
      </c>
      <c r="S15" s="134">
        <f t="shared" si="7"/>
        <v>0.043328937770842076</v>
      </c>
      <c r="T15" s="133">
        <v>136586</v>
      </c>
      <c r="U15" s="131">
        <v>133201</v>
      </c>
      <c r="V15" s="132"/>
      <c r="W15" s="131"/>
      <c r="X15" s="130">
        <f t="shared" si="4"/>
        <v>269787</v>
      </c>
      <c r="Y15" s="129">
        <f t="shared" si="5"/>
        <v>0.3028166664813352</v>
      </c>
    </row>
    <row r="16" spans="1:25" ht="19.5" customHeight="1">
      <c r="A16" s="137" t="s">
        <v>155</v>
      </c>
      <c r="B16" s="135">
        <v>16462</v>
      </c>
      <c r="C16" s="131">
        <v>15868</v>
      </c>
      <c r="D16" s="132">
        <v>0</v>
      </c>
      <c r="E16" s="131">
        <v>0</v>
      </c>
      <c r="F16" s="130">
        <f t="shared" si="0"/>
        <v>32330</v>
      </c>
      <c r="G16" s="134">
        <f t="shared" si="6"/>
        <v>0.03687082665693481</v>
      </c>
      <c r="H16" s="133">
        <v>21618</v>
      </c>
      <c r="I16" s="131">
        <v>20907</v>
      </c>
      <c r="J16" s="132"/>
      <c r="K16" s="131"/>
      <c r="L16" s="130">
        <f t="shared" si="1"/>
        <v>42525</v>
      </c>
      <c r="M16" s="136">
        <f t="shared" si="2"/>
        <v>-0.23974132863021747</v>
      </c>
      <c r="N16" s="135">
        <v>142708</v>
      </c>
      <c r="O16" s="131">
        <v>143839</v>
      </c>
      <c r="P16" s="132">
        <v>517</v>
      </c>
      <c r="Q16" s="131">
        <v>515</v>
      </c>
      <c r="R16" s="130">
        <f t="shared" si="3"/>
        <v>287579</v>
      </c>
      <c r="S16" s="134">
        <f t="shared" si="7"/>
        <v>0.03545119563450008</v>
      </c>
      <c r="T16" s="133">
        <v>170236</v>
      </c>
      <c r="U16" s="131">
        <v>165248</v>
      </c>
      <c r="V16" s="132">
        <v>1066</v>
      </c>
      <c r="W16" s="131">
        <v>1069</v>
      </c>
      <c r="X16" s="130">
        <f t="shared" si="4"/>
        <v>337619</v>
      </c>
      <c r="Y16" s="129">
        <f t="shared" si="5"/>
        <v>-0.1482144073645144</v>
      </c>
    </row>
    <row r="17" spans="1:25" ht="19.5" customHeight="1">
      <c r="A17" s="137" t="s">
        <v>189</v>
      </c>
      <c r="B17" s="135">
        <v>12360</v>
      </c>
      <c r="C17" s="131">
        <v>9325</v>
      </c>
      <c r="D17" s="132">
        <v>0</v>
      </c>
      <c r="E17" s="131">
        <v>0</v>
      </c>
      <c r="F17" s="130">
        <f>SUM(B17:E17)</f>
        <v>21685</v>
      </c>
      <c r="G17" s="134">
        <f>F17/$F$9</f>
        <v>0.02473071067292395</v>
      </c>
      <c r="H17" s="133">
        <v>10784</v>
      </c>
      <c r="I17" s="131">
        <v>8672</v>
      </c>
      <c r="J17" s="132"/>
      <c r="K17" s="131"/>
      <c r="L17" s="130">
        <f>SUM(H17:K17)</f>
        <v>19456</v>
      </c>
      <c r="M17" s="136">
        <f>IF(ISERROR(F17/L17-1),"         /0",(F17/L17-1))</f>
        <v>0.11456620065789469</v>
      </c>
      <c r="N17" s="135">
        <v>94562</v>
      </c>
      <c r="O17" s="131">
        <v>81696</v>
      </c>
      <c r="P17" s="132"/>
      <c r="Q17" s="131"/>
      <c r="R17" s="130">
        <f>SUM(N17:Q17)</f>
        <v>176258</v>
      </c>
      <c r="S17" s="134">
        <f>R17/$R$9</f>
        <v>0.02172814023327752</v>
      </c>
      <c r="T17" s="133">
        <v>85188</v>
      </c>
      <c r="U17" s="131">
        <v>78375</v>
      </c>
      <c r="V17" s="132"/>
      <c r="W17" s="131"/>
      <c r="X17" s="130">
        <f>SUM(T17:W17)</f>
        <v>163563</v>
      </c>
      <c r="Y17" s="129">
        <f>IF(ISERROR(R17/X17-1),"         /0",IF(R17/X17&gt;5,"  *  ",(R17/X17-1)))</f>
        <v>0.07761535310553125</v>
      </c>
    </row>
    <row r="18" spans="1:25" ht="19.5" customHeight="1">
      <c r="A18" s="137" t="s">
        <v>202</v>
      </c>
      <c r="B18" s="135">
        <v>10669</v>
      </c>
      <c r="C18" s="131">
        <v>9485</v>
      </c>
      <c r="D18" s="132">
        <v>0</v>
      </c>
      <c r="E18" s="131">
        <v>0</v>
      </c>
      <c r="F18" s="130">
        <f>SUM(B18:E18)</f>
        <v>20154</v>
      </c>
      <c r="G18" s="134">
        <f>F18/$F$9</f>
        <v>0.022984678021771236</v>
      </c>
      <c r="H18" s="133">
        <v>11749</v>
      </c>
      <c r="I18" s="131">
        <v>11080</v>
      </c>
      <c r="J18" s="132"/>
      <c r="K18" s="131"/>
      <c r="L18" s="130">
        <f>SUM(H18:K18)</f>
        <v>22829</v>
      </c>
      <c r="M18" s="136">
        <f>IF(ISERROR(F18/L18-1),"         /0",(F18/L18-1))</f>
        <v>-0.11717552236190809</v>
      </c>
      <c r="N18" s="135">
        <v>101449</v>
      </c>
      <c r="O18" s="131">
        <v>93243</v>
      </c>
      <c r="P18" s="132">
        <v>94</v>
      </c>
      <c r="Q18" s="131">
        <v>221</v>
      </c>
      <c r="R18" s="130">
        <f>SUM(N18:Q18)</f>
        <v>195007</v>
      </c>
      <c r="S18" s="134">
        <f>R18/$R$9</f>
        <v>0.024039416324199463</v>
      </c>
      <c r="T18" s="133">
        <v>102485</v>
      </c>
      <c r="U18" s="131">
        <v>96119</v>
      </c>
      <c r="V18" s="132">
        <v>210</v>
      </c>
      <c r="W18" s="131">
        <v>209</v>
      </c>
      <c r="X18" s="130">
        <f>SUM(T18:W18)</f>
        <v>199023</v>
      </c>
      <c r="Y18" s="129">
        <f>IF(ISERROR(R18/X18-1),"         /0",IF(R18/X18&gt;5,"  *  ",(R18/X18-1)))</f>
        <v>-0.02017857232581155</v>
      </c>
    </row>
    <row r="19" spans="1:25" ht="19.5" customHeight="1">
      <c r="A19" s="137" t="s">
        <v>184</v>
      </c>
      <c r="B19" s="135">
        <v>10095</v>
      </c>
      <c r="C19" s="131">
        <v>9977</v>
      </c>
      <c r="D19" s="132">
        <v>0</v>
      </c>
      <c r="E19" s="131">
        <v>0</v>
      </c>
      <c r="F19" s="130">
        <f>SUM(B19:E19)</f>
        <v>20072</v>
      </c>
      <c r="G19" s="134">
        <f>F19/$F$9</f>
        <v>0.022891160923538368</v>
      </c>
      <c r="H19" s="133">
        <v>9871</v>
      </c>
      <c r="I19" s="131">
        <v>8741</v>
      </c>
      <c r="J19" s="132"/>
      <c r="K19" s="131"/>
      <c r="L19" s="130">
        <f>SUM(H19:K19)</f>
        <v>18612</v>
      </c>
      <c r="M19" s="136">
        <f>IF(ISERROR(F19/L19-1),"         /0",(F19/L19-1))</f>
        <v>0.07844401461422734</v>
      </c>
      <c r="N19" s="135">
        <v>97164</v>
      </c>
      <c r="O19" s="131">
        <v>93270</v>
      </c>
      <c r="P19" s="132"/>
      <c r="Q19" s="131"/>
      <c r="R19" s="130">
        <f>SUM(N19:Q19)</f>
        <v>190434</v>
      </c>
      <c r="S19" s="134">
        <f>R19/$R$9</f>
        <v>0.023475681428269758</v>
      </c>
      <c r="T19" s="133">
        <v>15038</v>
      </c>
      <c r="U19" s="131">
        <v>13490</v>
      </c>
      <c r="V19" s="132"/>
      <c r="W19" s="131"/>
      <c r="X19" s="130">
        <f>SUM(T19:W19)</f>
        <v>28528</v>
      </c>
      <c r="Y19" s="129" t="str">
        <f>IF(ISERROR(R19/X19-1),"         /0",IF(R19/X19&gt;5,"  *  ",(R19/X19-1)))</f>
        <v>  *  </v>
      </c>
    </row>
    <row r="20" spans="1:25" ht="19.5" customHeight="1">
      <c r="A20" s="137" t="s">
        <v>263</v>
      </c>
      <c r="B20" s="135">
        <v>10567</v>
      </c>
      <c r="C20" s="131">
        <v>9464</v>
      </c>
      <c r="D20" s="132">
        <v>0</v>
      </c>
      <c r="E20" s="131">
        <v>0</v>
      </c>
      <c r="F20" s="130">
        <f>SUM(B20:E20)</f>
        <v>20031</v>
      </c>
      <c r="G20" s="134">
        <f>F20/$F$9</f>
        <v>0.022844402374421934</v>
      </c>
      <c r="H20" s="133">
        <v>11043</v>
      </c>
      <c r="I20" s="131">
        <v>9703</v>
      </c>
      <c r="J20" s="132"/>
      <c r="K20" s="131"/>
      <c r="L20" s="130">
        <f>SUM(H20:K20)</f>
        <v>20746</v>
      </c>
      <c r="M20" s="136">
        <f>IF(ISERROR(F20/L20-1),"         /0",(F20/L20-1))</f>
        <v>-0.03446447507953343</v>
      </c>
      <c r="N20" s="135">
        <v>113141</v>
      </c>
      <c r="O20" s="131">
        <v>106385</v>
      </c>
      <c r="P20" s="132"/>
      <c r="Q20" s="131"/>
      <c r="R20" s="130">
        <f>SUM(N20:Q20)</f>
        <v>219526</v>
      </c>
      <c r="S20" s="134">
        <f>R20/$R$9</f>
        <v>0.027061987046548133</v>
      </c>
      <c r="T20" s="133">
        <v>106622</v>
      </c>
      <c r="U20" s="131">
        <v>104175</v>
      </c>
      <c r="V20" s="132"/>
      <c r="W20" s="131"/>
      <c r="X20" s="130">
        <f>SUM(T20:W20)</f>
        <v>210797</v>
      </c>
      <c r="Y20" s="129">
        <f>IF(ISERROR(R20/X20-1),"         /0",IF(R20/X20&gt;5,"  *  ",(R20/X20-1)))</f>
        <v>0.04140950772544194</v>
      </c>
    </row>
    <row r="21" spans="1:25" ht="19.5" customHeight="1">
      <c r="A21" s="137" t="s">
        <v>264</v>
      </c>
      <c r="B21" s="135">
        <v>10291</v>
      </c>
      <c r="C21" s="131">
        <v>9501</v>
      </c>
      <c r="D21" s="132">
        <v>0</v>
      </c>
      <c r="E21" s="131">
        <v>0</v>
      </c>
      <c r="F21" s="130">
        <f aca="true" t="shared" si="8" ref="F21:F31">SUM(B21:E21)</f>
        <v>19792</v>
      </c>
      <c r="G21" s="134">
        <f aca="true" t="shared" si="9" ref="G21:G31">F21/$F$9</f>
        <v>0.022571834246645644</v>
      </c>
      <c r="H21" s="133">
        <v>11685</v>
      </c>
      <c r="I21" s="131">
        <v>10283</v>
      </c>
      <c r="J21" s="132"/>
      <c r="K21" s="131"/>
      <c r="L21" s="130">
        <f aca="true" t="shared" si="10" ref="L21:L31">SUM(H21:K21)</f>
        <v>21968</v>
      </c>
      <c r="M21" s="136">
        <f aca="true" t="shared" si="11" ref="M21:M31">IF(ISERROR(F21/L21-1),"         /0",(F21/L21-1))</f>
        <v>-0.09905316824471955</v>
      </c>
      <c r="N21" s="135">
        <v>101388</v>
      </c>
      <c r="O21" s="131">
        <v>96961</v>
      </c>
      <c r="P21" s="132">
        <v>272</v>
      </c>
      <c r="Q21" s="131">
        <v>0</v>
      </c>
      <c r="R21" s="130">
        <f aca="true" t="shared" si="12" ref="R21:R31">SUM(N21:Q21)</f>
        <v>198621</v>
      </c>
      <c r="S21" s="134">
        <f aca="true" t="shared" si="13" ref="S21:S31">R21/$R$9</f>
        <v>0.024484930847245595</v>
      </c>
      <c r="T21" s="133">
        <v>103465</v>
      </c>
      <c r="U21" s="131">
        <v>99915</v>
      </c>
      <c r="V21" s="132">
        <v>0</v>
      </c>
      <c r="W21" s="131"/>
      <c r="X21" s="130">
        <f aca="true" t="shared" si="14" ref="X21:X31">SUM(T21:W21)</f>
        <v>203380</v>
      </c>
      <c r="Y21" s="129">
        <f aca="true" t="shared" si="15" ref="Y21:Y31">IF(ISERROR(R21/X21-1),"         /0",IF(R21/X21&gt;5,"  *  ",(R21/X21-1)))</f>
        <v>-0.023399547644802787</v>
      </c>
    </row>
    <row r="22" spans="1:25" ht="19.5" customHeight="1">
      <c r="A22" s="137" t="s">
        <v>156</v>
      </c>
      <c r="B22" s="135">
        <v>9499</v>
      </c>
      <c r="C22" s="131">
        <v>9346</v>
      </c>
      <c r="D22" s="132">
        <v>0</v>
      </c>
      <c r="E22" s="131">
        <v>0</v>
      </c>
      <c r="F22" s="130">
        <f t="shared" si="8"/>
        <v>18845</v>
      </c>
      <c r="G22" s="134">
        <f t="shared" si="9"/>
        <v>0.021491825807297756</v>
      </c>
      <c r="H22" s="133">
        <v>5281</v>
      </c>
      <c r="I22" s="131">
        <v>4731</v>
      </c>
      <c r="J22" s="132"/>
      <c r="K22" s="131"/>
      <c r="L22" s="130">
        <f t="shared" si="10"/>
        <v>10012</v>
      </c>
      <c r="M22" s="136">
        <f t="shared" si="11"/>
        <v>0.8822413104274871</v>
      </c>
      <c r="N22" s="135">
        <v>90008</v>
      </c>
      <c r="O22" s="131">
        <v>89840</v>
      </c>
      <c r="P22" s="132"/>
      <c r="Q22" s="131"/>
      <c r="R22" s="130">
        <f t="shared" si="12"/>
        <v>179848</v>
      </c>
      <c r="S22" s="134">
        <f t="shared" si="13"/>
        <v>0.02217069616513574</v>
      </c>
      <c r="T22" s="133">
        <v>11051</v>
      </c>
      <c r="U22" s="131">
        <v>7627</v>
      </c>
      <c r="V22" s="132"/>
      <c r="W22" s="131"/>
      <c r="X22" s="130">
        <f t="shared" si="14"/>
        <v>18678</v>
      </c>
      <c r="Y22" s="129" t="str">
        <f t="shared" si="15"/>
        <v>  *  </v>
      </c>
    </row>
    <row r="23" spans="1:25" ht="19.5" customHeight="1">
      <c r="A23" s="137" t="s">
        <v>208</v>
      </c>
      <c r="B23" s="135">
        <v>9067</v>
      </c>
      <c r="C23" s="131">
        <v>8850</v>
      </c>
      <c r="D23" s="132">
        <v>0</v>
      </c>
      <c r="E23" s="131">
        <v>0</v>
      </c>
      <c r="F23" s="130">
        <f t="shared" si="8"/>
        <v>17917</v>
      </c>
      <c r="G23" s="134">
        <f t="shared" si="9"/>
        <v>0.02043348596388187</v>
      </c>
      <c r="H23" s="133">
        <v>14220</v>
      </c>
      <c r="I23" s="131">
        <v>13287</v>
      </c>
      <c r="J23" s="132"/>
      <c r="K23" s="131"/>
      <c r="L23" s="130">
        <f t="shared" si="10"/>
        <v>27507</v>
      </c>
      <c r="M23" s="136">
        <f t="shared" si="11"/>
        <v>-0.3486385283745955</v>
      </c>
      <c r="N23" s="135">
        <v>98929</v>
      </c>
      <c r="O23" s="131">
        <v>96814</v>
      </c>
      <c r="P23" s="132"/>
      <c r="Q23" s="131"/>
      <c r="R23" s="130">
        <f t="shared" si="12"/>
        <v>195743</v>
      </c>
      <c r="S23" s="134">
        <f t="shared" si="13"/>
        <v>0.02413014645396204</v>
      </c>
      <c r="T23" s="133">
        <v>117317</v>
      </c>
      <c r="U23" s="131">
        <v>111930</v>
      </c>
      <c r="V23" s="132"/>
      <c r="W23" s="131"/>
      <c r="X23" s="130">
        <f t="shared" si="14"/>
        <v>229247</v>
      </c>
      <c r="Y23" s="129">
        <f t="shared" si="15"/>
        <v>-0.14614804119574087</v>
      </c>
    </row>
    <row r="24" spans="1:25" ht="19.5" customHeight="1">
      <c r="A24" s="137" t="s">
        <v>210</v>
      </c>
      <c r="B24" s="135">
        <v>8623</v>
      </c>
      <c r="C24" s="131">
        <v>7776</v>
      </c>
      <c r="D24" s="132">
        <v>0</v>
      </c>
      <c r="E24" s="131">
        <v>0</v>
      </c>
      <c r="F24" s="130">
        <f t="shared" si="8"/>
        <v>16399</v>
      </c>
      <c r="G24" s="134">
        <f t="shared" si="9"/>
        <v>0.01870227919415632</v>
      </c>
      <c r="H24" s="133">
        <v>5947</v>
      </c>
      <c r="I24" s="131">
        <v>5943</v>
      </c>
      <c r="J24" s="132"/>
      <c r="K24" s="131"/>
      <c r="L24" s="130">
        <f t="shared" si="10"/>
        <v>11890</v>
      </c>
      <c r="M24" s="136">
        <f t="shared" si="11"/>
        <v>0.37922624053826737</v>
      </c>
      <c r="N24" s="135">
        <v>77012</v>
      </c>
      <c r="O24" s="131">
        <v>72684</v>
      </c>
      <c r="P24" s="132"/>
      <c r="Q24" s="131"/>
      <c r="R24" s="130">
        <f t="shared" si="12"/>
        <v>149696</v>
      </c>
      <c r="S24" s="134">
        <f t="shared" si="13"/>
        <v>0.018453719436058003</v>
      </c>
      <c r="T24" s="133">
        <v>55673</v>
      </c>
      <c r="U24" s="131">
        <v>55857</v>
      </c>
      <c r="V24" s="132"/>
      <c r="W24" s="131"/>
      <c r="X24" s="130">
        <f t="shared" si="14"/>
        <v>111530</v>
      </c>
      <c r="Y24" s="129">
        <f t="shared" si="15"/>
        <v>0.342203891329687</v>
      </c>
    </row>
    <row r="25" spans="1:25" ht="19.5" customHeight="1">
      <c r="A25" s="137" t="s">
        <v>193</v>
      </c>
      <c r="B25" s="135">
        <v>7892</v>
      </c>
      <c r="C25" s="131">
        <v>6515</v>
      </c>
      <c r="D25" s="132">
        <v>0</v>
      </c>
      <c r="E25" s="131">
        <v>0</v>
      </c>
      <c r="F25" s="130">
        <f t="shared" si="8"/>
        <v>14407</v>
      </c>
      <c r="G25" s="134">
        <f t="shared" si="9"/>
        <v>0.01643049797854809</v>
      </c>
      <c r="H25" s="133">
        <v>9567</v>
      </c>
      <c r="I25" s="131">
        <v>7850</v>
      </c>
      <c r="J25" s="132"/>
      <c r="K25" s="131"/>
      <c r="L25" s="130">
        <f t="shared" si="10"/>
        <v>17417</v>
      </c>
      <c r="M25" s="136">
        <f t="shared" si="11"/>
        <v>-0.17281965895389562</v>
      </c>
      <c r="N25" s="135">
        <v>68678</v>
      </c>
      <c r="O25" s="131">
        <v>66213</v>
      </c>
      <c r="P25" s="132"/>
      <c r="Q25" s="131"/>
      <c r="R25" s="130">
        <f t="shared" si="12"/>
        <v>134891</v>
      </c>
      <c r="S25" s="134">
        <f t="shared" si="13"/>
        <v>0.016628638497015954</v>
      </c>
      <c r="T25" s="133">
        <v>73847</v>
      </c>
      <c r="U25" s="131">
        <v>67988</v>
      </c>
      <c r="V25" s="132"/>
      <c r="W25" s="131"/>
      <c r="X25" s="130">
        <f t="shared" si="14"/>
        <v>141835</v>
      </c>
      <c r="Y25" s="129">
        <f t="shared" si="15"/>
        <v>-0.0489582966122607</v>
      </c>
    </row>
    <row r="26" spans="1:25" ht="19.5" customHeight="1">
      <c r="A26" s="137" t="s">
        <v>195</v>
      </c>
      <c r="B26" s="135">
        <v>7503</v>
      </c>
      <c r="C26" s="131">
        <v>6009</v>
      </c>
      <c r="D26" s="132">
        <v>0</v>
      </c>
      <c r="E26" s="131">
        <v>0</v>
      </c>
      <c r="F26" s="130">
        <f t="shared" si="8"/>
        <v>13512</v>
      </c>
      <c r="G26" s="134">
        <f t="shared" si="9"/>
        <v>0.015409793064908849</v>
      </c>
      <c r="H26" s="133">
        <v>5021</v>
      </c>
      <c r="I26" s="131">
        <v>4324</v>
      </c>
      <c r="J26" s="132"/>
      <c r="K26" s="131"/>
      <c r="L26" s="130">
        <f t="shared" si="10"/>
        <v>9345</v>
      </c>
      <c r="M26" s="136">
        <f t="shared" si="11"/>
        <v>0.44590690208667727</v>
      </c>
      <c r="N26" s="135">
        <v>62776</v>
      </c>
      <c r="O26" s="131">
        <v>57756</v>
      </c>
      <c r="P26" s="132"/>
      <c r="Q26" s="131"/>
      <c r="R26" s="130">
        <f t="shared" si="12"/>
        <v>120532</v>
      </c>
      <c r="S26" s="134">
        <f t="shared" si="13"/>
        <v>0.0148585380442159</v>
      </c>
      <c r="T26" s="133">
        <v>62930</v>
      </c>
      <c r="U26" s="131">
        <v>60054</v>
      </c>
      <c r="V26" s="132"/>
      <c r="W26" s="131"/>
      <c r="X26" s="130">
        <f t="shared" si="14"/>
        <v>122984</v>
      </c>
      <c r="Y26" s="129">
        <f t="shared" si="15"/>
        <v>-0.019937552852403617</v>
      </c>
    </row>
    <row r="27" spans="1:25" ht="19.5" customHeight="1">
      <c r="A27" s="137" t="s">
        <v>265</v>
      </c>
      <c r="B27" s="135">
        <v>5621</v>
      </c>
      <c r="C27" s="131">
        <v>5675</v>
      </c>
      <c r="D27" s="132">
        <v>0</v>
      </c>
      <c r="E27" s="131">
        <v>0</v>
      </c>
      <c r="F27" s="130">
        <f t="shared" si="8"/>
        <v>11296</v>
      </c>
      <c r="G27" s="134">
        <f t="shared" si="9"/>
        <v>0.01288255050778644</v>
      </c>
      <c r="H27" s="133">
        <v>2803</v>
      </c>
      <c r="I27" s="131">
        <v>2714</v>
      </c>
      <c r="J27" s="132"/>
      <c r="K27" s="131"/>
      <c r="L27" s="130">
        <f t="shared" si="10"/>
        <v>5517</v>
      </c>
      <c r="M27" s="136">
        <f t="shared" si="11"/>
        <v>1.047489577669023</v>
      </c>
      <c r="N27" s="135">
        <v>51112</v>
      </c>
      <c r="O27" s="131">
        <v>51892</v>
      </c>
      <c r="P27" s="132"/>
      <c r="Q27" s="131"/>
      <c r="R27" s="130">
        <f t="shared" si="12"/>
        <v>103004</v>
      </c>
      <c r="S27" s="134">
        <f t="shared" si="13"/>
        <v>0.012697780279978881</v>
      </c>
      <c r="T27" s="133">
        <v>25397</v>
      </c>
      <c r="U27" s="131">
        <v>24872</v>
      </c>
      <c r="V27" s="132">
        <v>107</v>
      </c>
      <c r="W27" s="131">
        <v>107</v>
      </c>
      <c r="X27" s="130">
        <f t="shared" si="14"/>
        <v>50483</v>
      </c>
      <c r="Y27" s="129">
        <f t="shared" si="15"/>
        <v>1.0403700255531567</v>
      </c>
    </row>
    <row r="28" spans="1:25" ht="19.5" customHeight="1">
      <c r="A28" s="137" t="s">
        <v>266</v>
      </c>
      <c r="B28" s="135">
        <v>5815</v>
      </c>
      <c r="C28" s="131">
        <v>4682</v>
      </c>
      <c r="D28" s="132">
        <v>0</v>
      </c>
      <c r="E28" s="131">
        <v>0</v>
      </c>
      <c r="F28" s="130">
        <f t="shared" si="8"/>
        <v>10497</v>
      </c>
      <c r="G28" s="134">
        <f t="shared" si="9"/>
        <v>0.011971329026224704</v>
      </c>
      <c r="H28" s="133">
        <v>6585</v>
      </c>
      <c r="I28" s="131">
        <v>5413</v>
      </c>
      <c r="J28" s="132"/>
      <c r="K28" s="131"/>
      <c r="L28" s="130">
        <f t="shared" si="10"/>
        <v>11998</v>
      </c>
      <c r="M28" s="136">
        <f t="shared" si="11"/>
        <v>-0.1251041840306718</v>
      </c>
      <c r="N28" s="135">
        <v>69385</v>
      </c>
      <c r="O28" s="131">
        <v>62711</v>
      </c>
      <c r="P28" s="132"/>
      <c r="Q28" s="131"/>
      <c r="R28" s="130">
        <f t="shared" si="12"/>
        <v>132096</v>
      </c>
      <c r="S28" s="134">
        <f t="shared" si="13"/>
        <v>0.016284085898257254</v>
      </c>
      <c r="T28" s="133">
        <v>65698</v>
      </c>
      <c r="U28" s="131">
        <v>61957</v>
      </c>
      <c r="V28" s="132"/>
      <c r="W28" s="131"/>
      <c r="X28" s="130">
        <f t="shared" si="14"/>
        <v>127655</v>
      </c>
      <c r="Y28" s="129">
        <f t="shared" si="15"/>
        <v>0.034789079942031176</v>
      </c>
    </row>
    <row r="29" spans="1:25" ht="19.5" customHeight="1">
      <c r="A29" s="137" t="s">
        <v>205</v>
      </c>
      <c r="B29" s="135">
        <v>5050</v>
      </c>
      <c r="C29" s="131">
        <v>5079</v>
      </c>
      <c r="D29" s="132">
        <v>0</v>
      </c>
      <c r="E29" s="131">
        <v>0</v>
      </c>
      <c r="F29" s="130">
        <f t="shared" si="8"/>
        <v>10129</v>
      </c>
      <c r="G29" s="134">
        <f t="shared" si="9"/>
        <v>0.011551642536594266</v>
      </c>
      <c r="H29" s="133">
        <v>5254</v>
      </c>
      <c r="I29" s="131">
        <v>5898</v>
      </c>
      <c r="J29" s="132"/>
      <c r="K29" s="131"/>
      <c r="L29" s="130">
        <f t="shared" si="10"/>
        <v>11152</v>
      </c>
      <c r="M29" s="136">
        <f t="shared" si="11"/>
        <v>-0.0917324246771879</v>
      </c>
      <c r="N29" s="135">
        <v>52374</v>
      </c>
      <c r="O29" s="131">
        <v>54770</v>
      </c>
      <c r="P29" s="132"/>
      <c r="Q29" s="131"/>
      <c r="R29" s="130">
        <f t="shared" si="12"/>
        <v>107144</v>
      </c>
      <c r="S29" s="134">
        <f t="shared" si="13"/>
        <v>0.013208137259893374</v>
      </c>
      <c r="T29" s="133">
        <v>54170</v>
      </c>
      <c r="U29" s="131">
        <v>60899</v>
      </c>
      <c r="V29" s="132"/>
      <c r="W29" s="131"/>
      <c r="X29" s="130">
        <f t="shared" si="14"/>
        <v>115069</v>
      </c>
      <c r="Y29" s="129">
        <f t="shared" si="15"/>
        <v>-0.06887172044599332</v>
      </c>
    </row>
    <row r="30" spans="1:25" ht="19.5" customHeight="1">
      <c r="A30" s="137" t="s">
        <v>206</v>
      </c>
      <c r="B30" s="135">
        <v>4909</v>
      </c>
      <c r="C30" s="131">
        <v>5208</v>
      </c>
      <c r="D30" s="132">
        <v>0</v>
      </c>
      <c r="E30" s="131">
        <v>0</v>
      </c>
      <c r="F30" s="130">
        <f t="shared" si="8"/>
        <v>10117</v>
      </c>
      <c r="G30" s="134">
        <f t="shared" si="9"/>
        <v>0.011537957107584578</v>
      </c>
      <c r="H30" s="133">
        <v>10614</v>
      </c>
      <c r="I30" s="131">
        <v>10862</v>
      </c>
      <c r="J30" s="132"/>
      <c r="K30" s="131"/>
      <c r="L30" s="130">
        <f t="shared" si="10"/>
        <v>21476</v>
      </c>
      <c r="M30" s="136">
        <f t="shared" si="11"/>
        <v>-0.5289159992549823</v>
      </c>
      <c r="N30" s="135">
        <v>57427</v>
      </c>
      <c r="O30" s="131">
        <v>60751</v>
      </c>
      <c r="P30" s="132">
        <v>461</v>
      </c>
      <c r="Q30" s="131">
        <v>337</v>
      </c>
      <c r="R30" s="130">
        <f t="shared" si="12"/>
        <v>118976</v>
      </c>
      <c r="S30" s="134">
        <f t="shared" si="13"/>
        <v>0.01466672271553306</v>
      </c>
      <c r="T30" s="133">
        <v>69543</v>
      </c>
      <c r="U30" s="131">
        <v>67477</v>
      </c>
      <c r="V30" s="132">
        <v>1923</v>
      </c>
      <c r="W30" s="131">
        <v>1828</v>
      </c>
      <c r="X30" s="130">
        <f t="shared" si="14"/>
        <v>140771</v>
      </c>
      <c r="Y30" s="129">
        <f t="shared" si="15"/>
        <v>-0.1548259229528809</v>
      </c>
    </row>
    <row r="31" spans="1:25" ht="19.5" customHeight="1">
      <c r="A31" s="137" t="s">
        <v>267</v>
      </c>
      <c r="B31" s="135">
        <v>0</v>
      </c>
      <c r="C31" s="131">
        <v>0</v>
      </c>
      <c r="D31" s="132">
        <v>3817</v>
      </c>
      <c r="E31" s="131">
        <v>4278</v>
      </c>
      <c r="F31" s="130">
        <f t="shared" si="8"/>
        <v>8095</v>
      </c>
      <c r="G31" s="134">
        <f t="shared" si="9"/>
        <v>0.009231962319452126</v>
      </c>
      <c r="H31" s="133"/>
      <c r="I31" s="131"/>
      <c r="J31" s="132"/>
      <c r="K31" s="131"/>
      <c r="L31" s="130">
        <f t="shared" si="10"/>
        <v>0</v>
      </c>
      <c r="M31" s="136" t="str">
        <f t="shared" si="11"/>
        <v>         /0</v>
      </c>
      <c r="N31" s="135"/>
      <c r="O31" s="131"/>
      <c r="P31" s="132">
        <v>8753</v>
      </c>
      <c r="Q31" s="131">
        <v>11477</v>
      </c>
      <c r="R31" s="130">
        <f t="shared" si="12"/>
        <v>20230</v>
      </c>
      <c r="S31" s="134">
        <f t="shared" si="13"/>
        <v>0.0024938458221425647</v>
      </c>
      <c r="T31" s="133"/>
      <c r="U31" s="131"/>
      <c r="V31" s="132"/>
      <c r="W31" s="131"/>
      <c r="X31" s="130">
        <f t="shared" si="14"/>
        <v>0</v>
      </c>
      <c r="Y31" s="129" t="str">
        <f t="shared" si="15"/>
        <v>         /0</v>
      </c>
    </row>
    <row r="32" spans="1:25" ht="19.5" customHeight="1">
      <c r="A32" s="137" t="s">
        <v>268</v>
      </c>
      <c r="B32" s="135">
        <v>3594</v>
      </c>
      <c r="C32" s="131">
        <v>4245</v>
      </c>
      <c r="D32" s="132">
        <v>0</v>
      </c>
      <c r="E32" s="131">
        <v>0</v>
      </c>
      <c r="F32" s="130">
        <f aca="true" t="shared" si="16" ref="F32:F45">SUM(B32:E32)</f>
        <v>7839</v>
      </c>
      <c r="G32" s="134">
        <f>F32/$F$9</f>
        <v>0.00894000650057878</v>
      </c>
      <c r="H32" s="133"/>
      <c r="I32" s="131"/>
      <c r="J32" s="132"/>
      <c r="K32" s="131"/>
      <c r="L32" s="130">
        <f aca="true" t="shared" si="17" ref="L32:L45">SUM(H32:K32)</f>
        <v>0</v>
      </c>
      <c r="M32" s="136" t="str">
        <f aca="true" t="shared" si="18" ref="M32:M37">IF(ISERROR(F32/L32-1),"         /0",(F32/L32-1))</f>
        <v>         /0</v>
      </c>
      <c r="N32" s="135">
        <v>5056</v>
      </c>
      <c r="O32" s="131">
        <v>6531</v>
      </c>
      <c r="P32" s="132"/>
      <c r="Q32" s="131"/>
      <c r="R32" s="130">
        <f aca="true" t="shared" si="19" ref="R32:R45">SUM(N32:Q32)</f>
        <v>11587</v>
      </c>
      <c r="S32" s="134">
        <f>R32/$R$9</f>
        <v>0.001428383170596436</v>
      </c>
      <c r="T32" s="133"/>
      <c r="U32" s="131"/>
      <c r="V32" s="132"/>
      <c r="W32" s="131"/>
      <c r="X32" s="130">
        <f aca="true" t="shared" si="20" ref="X32:X45">SUM(T32:W32)</f>
        <v>0</v>
      </c>
      <c r="Y32" s="129" t="str">
        <f aca="true" t="shared" si="21" ref="Y32:Y45">IF(ISERROR(R32/X32-1),"         /0",IF(R32/X32&gt;5,"  *  ",(R32/X32-1)))</f>
        <v>         /0</v>
      </c>
    </row>
    <row r="33" spans="1:25" ht="19.5" customHeight="1">
      <c r="A33" s="137" t="s">
        <v>201</v>
      </c>
      <c r="B33" s="135">
        <v>3813</v>
      </c>
      <c r="C33" s="131">
        <v>3680</v>
      </c>
      <c r="D33" s="132">
        <v>0</v>
      </c>
      <c r="E33" s="131">
        <v>0</v>
      </c>
      <c r="F33" s="130">
        <f t="shared" si="16"/>
        <v>7493</v>
      </c>
      <c r="G33" s="134">
        <f>F33/$F$9</f>
        <v>0.008545409964132772</v>
      </c>
      <c r="H33" s="133">
        <v>3508</v>
      </c>
      <c r="I33" s="131">
        <v>3160</v>
      </c>
      <c r="J33" s="132"/>
      <c r="K33" s="131"/>
      <c r="L33" s="130">
        <f t="shared" si="17"/>
        <v>6668</v>
      </c>
      <c r="M33" s="136">
        <f t="shared" si="18"/>
        <v>0.12372525494901021</v>
      </c>
      <c r="N33" s="135">
        <v>33829</v>
      </c>
      <c r="O33" s="131">
        <v>33044</v>
      </c>
      <c r="P33" s="132"/>
      <c r="Q33" s="131"/>
      <c r="R33" s="130">
        <f t="shared" si="19"/>
        <v>66873</v>
      </c>
      <c r="S33" s="134">
        <f>R33/$R$9</f>
        <v>0.008243744521213037</v>
      </c>
      <c r="T33" s="133">
        <v>31188</v>
      </c>
      <c r="U33" s="131">
        <v>29928</v>
      </c>
      <c r="V33" s="132"/>
      <c r="W33" s="131"/>
      <c r="X33" s="130">
        <f t="shared" si="20"/>
        <v>61116</v>
      </c>
      <c r="Y33" s="129">
        <f t="shared" si="21"/>
        <v>0.09419791871195748</v>
      </c>
    </row>
    <row r="34" spans="1:25" ht="19.5" customHeight="1">
      <c r="A34" s="137" t="s">
        <v>194</v>
      </c>
      <c r="B34" s="135">
        <v>3817</v>
      </c>
      <c r="C34" s="131">
        <v>3286</v>
      </c>
      <c r="D34" s="132">
        <v>0</v>
      </c>
      <c r="E34" s="131">
        <v>0</v>
      </c>
      <c r="F34" s="130">
        <f t="shared" si="16"/>
        <v>7103</v>
      </c>
      <c r="G34" s="134">
        <f>F34/$F$9</f>
        <v>0.008100633521317907</v>
      </c>
      <c r="H34" s="133"/>
      <c r="I34" s="131"/>
      <c r="J34" s="132"/>
      <c r="K34" s="131"/>
      <c r="L34" s="130">
        <f t="shared" si="17"/>
        <v>0</v>
      </c>
      <c r="M34" s="136" t="str">
        <f t="shared" si="18"/>
        <v>         /0</v>
      </c>
      <c r="N34" s="135">
        <v>19901</v>
      </c>
      <c r="O34" s="131">
        <v>22640</v>
      </c>
      <c r="P34" s="132"/>
      <c r="Q34" s="131"/>
      <c r="R34" s="130">
        <f t="shared" si="19"/>
        <v>42541</v>
      </c>
      <c r="S34" s="134">
        <f>R34/$R$9</f>
        <v>0.005244226155203502</v>
      </c>
      <c r="T34" s="133"/>
      <c r="U34" s="131"/>
      <c r="V34" s="132"/>
      <c r="W34" s="131"/>
      <c r="X34" s="130">
        <f t="shared" si="20"/>
        <v>0</v>
      </c>
      <c r="Y34" s="129" t="str">
        <f t="shared" si="21"/>
        <v>         /0</v>
      </c>
    </row>
    <row r="35" spans="1:25" ht="19.5" customHeight="1">
      <c r="A35" s="137" t="s">
        <v>197</v>
      </c>
      <c r="B35" s="135">
        <v>3006</v>
      </c>
      <c r="C35" s="131">
        <v>2379</v>
      </c>
      <c r="D35" s="132">
        <v>0</v>
      </c>
      <c r="E35" s="131">
        <v>0</v>
      </c>
      <c r="F35" s="130">
        <f t="shared" si="16"/>
        <v>5385</v>
      </c>
      <c r="G35" s="134">
        <f>F35/$F$9</f>
        <v>0.006141336268097554</v>
      </c>
      <c r="H35" s="133">
        <v>2829</v>
      </c>
      <c r="I35" s="131">
        <v>2450</v>
      </c>
      <c r="J35" s="132"/>
      <c r="K35" s="131"/>
      <c r="L35" s="130">
        <f t="shared" si="17"/>
        <v>5279</v>
      </c>
      <c r="M35" s="136">
        <f t="shared" si="18"/>
        <v>0.020079560522826334</v>
      </c>
      <c r="N35" s="135">
        <v>31585</v>
      </c>
      <c r="O35" s="131">
        <v>28585</v>
      </c>
      <c r="P35" s="132"/>
      <c r="Q35" s="131"/>
      <c r="R35" s="130">
        <f t="shared" si="19"/>
        <v>60170</v>
      </c>
      <c r="S35" s="134">
        <f>R35/$R$9</f>
        <v>0.007417434657356309</v>
      </c>
      <c r="T35" s="133">
        <v>30201</v>
      </c>
      <c r="U35" s="131">
        <v>27653</v>
      </c>
      <c r="V35" s="132"/>
      <c r="W35" s="131"/>
      <c r="X35" s="130">
        <f t="shared" si="20"/>
        <v>57854</v>
      </c>
      <c r="Y35" s="129">
        <f t="shared" si="21"/>
        <v>0.040031804196771104</v>
      </c>
    </row>
    <row r="36" spans="1:25" ht="19.5" customHeight="1">
      <c r="A36" s="137" t="s">
        <v>269</v>
      </c>
      <c r="B36" s="135">
        <v>2674</v>
      </c>
      <c r="C36" s="131">
        <v>2679</v>
      </c>
      <c r="D36" s="132">
        <v>0</v>
      </c>
      <c r="E36" s="131">
        <v>0</v>
      </c>
      <c r="F36" s="130">
        <f t="shared" si="16"/>
        <v>5353</v>
      </c>
      <c r="G36" s="134">
        <f>F36/$F$9</f>
        <v>0.006104841790738386</v>
      </c>
      <c r="H36" s="133">
        <v>2230</v>
      </c>
      <c r="I36" s="131">
        <v>1844</v>
      </c>
      <c r="J36" s="132"/>
      <c r="K36" s="131"/>
      <c r="L36" s="130">
        <f t="shared" si="17"/>
        <v>4074</v>
      </c>
      <c r="M36" s="136">
        <f t="shared" si="18"/>
        <v>0.31394207167403043</v>
      </c>
      <c r="N36" s="135">
        <v>18824</v>
      </c>
      <c r="O36" s="131">
        <v>20698</v>
      </c>
      <c r="P36" s="132"/>
      <c r="Q36" s="131"/>
      <c r="R36" s="130">
        <f t="shared" si="19"/>
        <v>39522</v>
      </c>
      <c r="S36" s="134">
        <f>R36/$R$9</f>
        <v>0.004872060038690976</v>
      </c>
      <c r="T36" s="133">
        <v>24080</v>
      </c>
      <c r="U36" s="131">
        <v>23308</v>
      </c>
      <c r="V36" s="132"/>
      <c r="W36" s="131"/>
      <c r="X36" s="130">
        <f t="shared" si="20"/>
        <v>47388</v>
      </c>
      <c r="Y36" s="129">
        <f t="shared" si="21"/>
        <v>-0.16599139022537346</v>
      </c>
    </row>
    <row r="37" spans="1:25" ht="19.5" customHeight="1">
      <c r="A37" s="137" t="s">
        <v>209</v>
      </c>
      <c r="B37" s="135">
        <v>1872</v>
      </c>
      <c r="C37" s="131">
        <v>2021</v>
      </c>
      <c r="D37" s="132">
        <v>0</v>
      </c>
      <c r="E37" s="131">
        <v>0</v>
      </c>
      <c r="F37" s="130">
        <f t="shared" si="16"/>
        <v>3893</v>
      </c>
      <c r="G37" s="134">
        <f>F37/$F$9</f>
        <v>0.004439781261226328</v>
      </c>
      <c r="H37" s="133">
        <v>4306</v>
      </c>
      <c r="I37" s="131">
        <v>4653</v>
      </c>
      <c r="J37" s="132">
        <v>0</v>
      </c>
      <c r="K37" s="131">
        <v>83</v>
      </c>
      <c r="L37" s="130">
        <f t="shared" si="17"/>
        <v>9042</v>
      </c>
      <c r="M37" s="136">
        <f t="shared" si="18"/>
        <v>-0.5694536606945366</v>
      </c>
      <c r="N37" s="135">
        <v>22449</v>
      </c>
      <c r="O37" s="131">
        <v>26775</v>
      </c>
      <c r="P37" s="132"/>
      <c r="Q37" s="131"/>
      <c r="R37" s="130">
        <f t="shared" si="19"/>
        <v>49224</v>
      </c>
      <c r="S37" s="134">
        <f>R37/$R$9</f>
        <v>0.006068070526403639</v>
      </c>
      <c r="T37" s="133">
        <v>32647</v>
      </c>
      <c r="U37" s="131">
        <v>37284</v>
      </c>
      <c r="V37" s="132">
        <v>0</v>
      </c>
      <c r="W37" s="131">
        <v>83</v>
      </c>
      <c r="X37" s="130">
        <f t="shared" si="20"/>
        <v>70014</v>
      </c>
      <c r="Y37" s="129">
        <f t="shared" si="21"/>
        <v>-0.29694061187762444</v>
      </c>
    </row>
    <row r="38" spans="1:25" ht="19.5" customHeight="1">
      <c r="A38" s="137" t="s">
        <v>270</v>
      </c>
      <c r="B38" s="135">
        <v>1770</v>
      </c>
      <c r="C38" s="131">
        <v>1407</v>
      </c>
      <c r="D38" s="132">
        <v>0</v>
      </c>
      <c r="E38" s="131">
        <v>0</v>
      </c>
      <c r="F38" s="130">
        <f t="shared" si="16"/>
        <v>3177</v>
      </c>
      <c r="G38" s="134">
        <f>F38/$F$9</f>
        <v>0.0036232173303149358</v>
      </c>
      <c r="H38" s="133">
        <v>812</v>
      </c>
      <c r="I38" s="131">
        <v>872</v>
      </c>
      <c r="J38" s="132"/>
      <c r="K38" s="131"/>
      <c r="L38" s="130">
        <f t="shared" si="17"/>
        <v>1684</v>
      </c>
      <c r="M38" s="136" t="s">
        <v>47</v>
      </c>
      <c r="N38" s="135">
        <v>12996</v>
      </c>
      <c r="O38" s="131">
        <v>15085</v>
      </c>
      <c r="P38" s="132"/>
      <c r="Q38" s="131"/>
      <c r="R38" s="130">
        <f t="shared" si="19"/>
        <v>28081</v>
      </c>
      <c r="S38" s="134">
        <f>R38/$R$9</f>
        <v>0.00346167496448766</v>
      </c>
      <c r="T38" s="133">
        <v>2109</v>
      </c>
      <c r="U38" s="131">
        <v>2345</v>
      </c>
      <c r="V38" s="132"/>
      <c r="W38" s="131"/>
      <c r="X38" s="130">
        <f t="shared" si="20"/>
        <v>4454</v>
      </c>
      <c r="Y38" s="129" t="str">
        <f t="shared" si="21"/>
        <v>  *  </v>
      </c>
    </row>
    <row r="39" spans="1:25" ht="19.5" customHeight="1">
      <c r="A39" s="137" t="s">
        <v>271</v>
      </c>
      <c r="B39" s="135">
        <v>1594</v>
      </c>
      <c r="C39" s="131">
        <v>1009</v>
      </c>
      <c r="D39" s="132">
        <v>0</v>
      </c>
      <c r="E39" s="131">
        <v>0</v>
      </c>
      <c r="F39" s="130">
        <f t="shared" si="16"/>
        <v>2603</v>
      </c>
      <c r="G39" s="134">
        <f>F39/$F$9</f>
        <v>0.002968597642684853</v>
      </c>
      <c r="H39" s="133">
        <v>2781</v>
      </c>
      <c r="I39" s="131">
        <v>1995</v>
      </c>
      <c r="J39" s="132"/>
      <c r="K39" s="131"/>
      <c r="L39" s="130">
        <f t="shared" si="17"/>
        <v>4776</v>
      </c>
      <c r="M39" s="136">
        <f aca="true" t="shared" si="22" ref="M39:M45">IF(ISERROR(F39/L39-1),"         /0",(F39/L39-1))</f>
        <v>-0.4549832495812395</v>
      </c>
      <c r="N39" s="135">
        <v>13426</v>
      </c>
      <c r="O39" s="131">
        <v>13159</v>
      </c>
      <c r="P39" s="132"/>
      <c r="Q39" s="131"/>
      <c r="R39" s="130">
        <f t="shared" si="19"/>
        <v>26585</v>
      </c>
      <c r="S39" s="134">
        <f>R39/$R$9</f>
        <v>0.0032772561137745966</v>
      </c>
      <c r="T39" s="133">
        <v>7578</v>
      </c>
      <c r="U39" s="131">
        <v>8531</v>
      </c>
      <c r="V39" s="132"/>
      <c r="W39" s="131"/>
      <c r="X39" s="130">
        <f t="shared" si="20"/>
        <v>16109</v>
      </c>
      <c r="Y39" s="129">
        <f t="shared" si="21"/>
        <v>0.6503196970637533</v>
      </c>
    </row>
    <row r="40" spans="1:25" ht="19.5" customHeight="1">
      <c r="A40" s="137" t="s">
        <v>272</v>
      </c>
      <c r="B40" s="135">
        <v>1096</v>
      </c>
      <c r="C40" s="131">
        <v>944</v>
      </c>
      <c r="D40" s="132">
        <v>0</v>
      </c>
      <c r="E40" s="131">
        <v>0</v>
      </c>
      <c r="F40" s="130">
        <f t="shared" si="16"/>
        <v>2040</v>
      </c>
      <c r="G40" s="134">
        <f>F40/$F$9</f>
        <v>0.0023265229316469845</v>
      </c>
      <c r="H40" s="133">
        <v>864</v>
      </c>
      <c r="I40" s="131">
        <v>900</v>
      </c>
      <c r="J40" s="132"/>
      <c r="K40" s="131"/>
      <c r="L40" s="130">
        <f t="shared" si="17"/>
        <v>1764</v>
      </c>
      <c r="M40" s="136">
        <f t="shared" si="22"/>
        <v>0.15646258503401356</v>
      </c>
      <c r="N40" s="135">
        <v>9116</v>
      </c>
      <c r="O40" s="131">
        <v>8695</v>
      </c>
      <c r="P40" s="132"/>
      <c r="Q40" s="131"/>
      <c r="R40" s="130">
        <f t="shared" si="19"/>
        <v>17811</v>
      </c>
      <c r="S40" s="134">
        <f>R40/$R$9</f>
        <v>0.0021956444853277915</v>
      </c>
      <c r="T40" s="133">
        <v>7067</v>
      </c>
      <c r="U40" s="131">
        <v>7128</v>
      </c>
      <c r="V40" s="132"/>
      <c r="W40" s="131"/>
      <c r="X40" s="130">
        <f t="shared" si="20"/>
        <v>14195</v>
      </c>
      <c r="Y40" s="129">
        <f t="shared" si="21"/>
        <v>0.2547375836562169</v>
      </c>
    </row>
    <row r="41" spans="1:25" ht="19.5" customHeight="1">
      <c r="A41" s="137" t="s">
        <v>273</v>
      </c>
      <c r="B41" s="135">
        <v>258</v>
      </c>
      <c r="C41" s="131">
        <v>244</v>
      </c>
      <c r="D41" s="132">
        <v>0</v>
      </c>
      <c r="E41" s="131">
        <v>0</v>
      </c>
      <c r="F41" s="130">
        <f t="shared" si="16"/>
        <v>502</v>
      </c>
      <c r="G41" s="134">
        <f>F41/$F$9</f>
        <v>0.000572507113571954</v>
      </c>
      <c r="H41" s="133"/>
      <c r="I41" s="131"/>
      <c r="J41" s="132"/>
      <c r="K41" s="131"/>
      <c r="L41" s="130">
        <f t="shared" si="17"/>
        <v>0</v>
      </c>
      <c r="M41" s="136" t="str">
        <f t="shared" si="22"/>
        <v>         /0</v>
      </c>
      <c r="N41" s="135">
        <v>1252</v>
      </c>
      <c r="O41" s="131">
        <v>958</v>
      </c>
      <c r="P41" s="132"/>
      <c r="Q41" s="131"/>
      <c r="R41" s="130">
        <f t="shared" si="19"/>
        <v>2210</v>
      </c>
      <c r="S41" s="134">
        <f>R41/$R$9</f>
        <v>0.00027243693855338944</v>
      </c>
      <c r="T41" s="133"/>
      <c r="U41" s="131"/>
      <c r="V41" s="132"/>
      <c r="W41" s="131"/>
      <c r="X41" s="130">
        <f t="shared" si="20"/>
        <v>0</v>
      </c>
      <c r="Y41" s="129" t="str">
        <f t="shared" si="21"/>
        <v>         /0</v>
      </c>
    </row>
    <row r="42" spans="1:25" ht="19.5" customHeight="1">
      <c r="A42" s="137" t="s">
        <v>274</v>
      </c>
      <c r="B42" s="135">
        <v>237</v>
      </c>
      <c r="C42" s="131">
        <v>243</v>
      </c>
      <c r="D42" s="132">
        <v>0</v>
      </c>
      <c r="E42" s="131">
        <v>0</v>
      </c>
      <c r="F42" s="130">
        <f t="shared" si="16"/>
        <v>480</v>
      </c>
      <c r="G42" s="134">
        <f>F42/$F$9</f>
        <v>0.0005474171603875258</v>
      </c>
      <c r="H42" s="133"/>
      <c r="I42" s="131"/>
      <c r="J42" s="132"/>
      <c r="K42" s="131"/>
      <c r="L42" s="130">
        <f t="shared" si="17"/>
        <v>0</v>
      </c>
      <c r="M42" s="136" t="str">
        <f t="shared" si="22"/>
        <v>         /0</v>
      </c>
      <c r="N42" s="135">
        <v>978</v>
      </c>
      <c r="O42" s="131">
        <v>1039</v>
      </c>
      <c r="P42" s="132"/>
      <c r="Q42" s="131"/>
      <c r="R42" s="130">
        <f t="shared" si="19"/>
        <v>2017</v>
      </c>
      <c r="S42" s="134">
        <f>R42/$R$9</f>
        <v>0.00024864493441727897</v>
      </c>
      <c r="T42" s="133"/>
      <c r="U42" s="131"/>
      <c r="V42" s="132"/>
      <c r="W42" s="131"/>
      <c r="X42" s="130">
        <f t="shared" si="20"/>
        <v>0</v>
      </c>
      <c r="Y42" s="129" t="str">
        <f t="shared" si="21"/>
        <v>         /0</v>
      </c>
    </row>
    <row r="43" spans="1:25" ht="19.5" customHeight="1">
      <c r="A43" s="137" t="s">
        <v>198</v>
      </c>
      <c r="B43" s="135">
        <v>188</v>
      </c>
      <c r="C43" s="131">
        <v>184</v>
      </c>
      <c r="D43" s="132">
        <v>0</v>
      </c>
      <c r="E43" s="131">
        <v>0</v>
      </c>
      <c r="F43" s="130">
        <f t="shared" si="16"/>
        <v>372</v>
      </c>
      <c r="G43" s="134">
        <f>F43/$F$9</f>
        <v>0.00042424829930033246</v>
      </c>
      <c r="H43" s="133">
        <v>9</v>
      </c>
      <c r="I43" s="131">
        <v>19</v>
      </c>
      <c r="J43" s="132"/>
      <c r="K43" s="131"/>
      <c r="L43" s="130">
        <f t="shared" si="17"/>
        <v>28</v>
      </c>
      <c r="M43" s="136">
        <f t="shared" si="22"/>
        <v>12.285714285714286</v>
      </c>
      <c r="N43" s="135">
        <v>1683</v>
      </c>
      <c r="O43" s="131">
        <v>1730</v>
      </c>
      <c r="P43" s="132">
        <v>0</v>
      </c>
      <c r="Q43" s="131">
        <v>0</v>
      </c>
      <c r="R43" s="130">
        <f t="shared" si="19"/>
        <v>3413</v>
      </c>
      <c r="S43" s="134">
        <f>R43/$R$9</f>
        <v>0.00042073632184738376</v>
      </c>
      <c r="T43" s="133">
        <v>9</v>
      </c>
      <c r="U43" s="131">
        <v>19</v>
      </c>
      <c r="V43" s="132"/>
      <c r="W43" s="131"/>
      <c r="X43" s="130">
        <f t="shared" si="20"/>
        <v>28</v>
      </c>
      <c r="Y43" s="129" t="str">
        <f t="shared" si="21"/>
        <v>  *  </v>
      </c>
    </row>
    <row r="44" spans="1:25" ht="19.5" customHeight="1">
      <c r="A44" s="137" t="s">
        <v>207</v>
      </c>
      <c r="B44" s="135">
        <v>185</v>
      </c>
      <c r="C44" s="131">
        <v>177</v>
      </c>
      <c r="D44" s="132">
        <v>0</v>
      </c>
      <c r="E44" s="131">
        <v>0</v>
      </c>
      <c r="F44" s="130">
        <f t="shared" si="16"/>
        <v>362</v>
      </c>
      <c r="G44" s="134">
        <f>F44/$F$9</f>
        <v>0.0004128437751255923</v>
      </c>
      <c r="H44" s="133">
        <v>248</v>
      </c>
      <c r="I44" s="131">
        <v>198</v>
      </c>
      <c r="J44" s="132"/>
      <c r="K44" s="131"/>
      <c r="L44" s="130">
        <f t="shared" si="17"/>
        <v>446</v>
      </c>
      <c r="M44" s="136">
        <f t="shared" si="22"/>
        <v>-0.18834080717488788</v>
      </c>
      <c r="N44" s="135">
        <v>1779</v>
      </c>
      <c r="O44" s="131">
        <v>2019</v>
      </c>
      <c r="P44" s="132"/>
      <c r="Q44" s="131"/>
      <c r="R44" s="130">
        <f t="shared" si="19"/>
        <v>3798</v>
      </c>
      <c r="S44" s="134">
        <f>R44/$R$9</f>
        <v>0.00046819705548677517</v>
      </c>
      <c r="T44" s="133">
        <v>2123</v>
      </c>
      <c r="U44" s="131">
        <v>2331</v>
      </c>
      <c r="V44" s="132">
        <v>309</v>
      </c>
      <c r="W44" s="131">
        <v>218</v>
      </c>
      <c r="X44" s="130">
        <f t="shared" si="20"/>
        <v>4981</v>
      </c>
      <c r="Y44" s="129">
        <f t="shared" si="21"/>
        <v>-0.23750250953623775</v>
      </c>
    </row>
    <row r="45" spans="1:25" ht="19.5" customHeight="1" thickBot="1">
      <c r="A45" s="128" t="s">
        <v>171</v>
      </c>
      <c r="B45" s="126">
        <v>0</v>
      </c>
      <c r="C45" s="122">
        <v>0</v>
      </c>
      <c r="D45" s="123">
        <v>61</v>
      </c>
      <c r="E45" s="122">
        <v>69</v>
      </c>
      <c r="F45" s="121">
        <f t="shared" si="16"/>
        <v>130</v>
      </c>
      <c r="G45" s="125">
        <f>F45/$F$9</f>
        <v>0.00014825881427162155</v>
      </c>
      <c r="H45" s="124">
        <v>0</v>
      </c>
      <c r="I45" s="122">
        <v>0</v>
      </c>
      <c r="J45" s="123">
        <v>57</v>
      </c>
      <c r="K45" s="122">
        <v>53</v>
      </c>
      <c r="L45" s="121">
        <f t="shared" si="17"/>
        <v>110</v>
      </c>
      <c r="M45" s="127">
        <f t="shared" si="22"/>
        <v>0.18181818181818188</v>
      </c>
      <c r="N45" s="126">
        <v>0</v>
      </c>
      <c r="O45" s="122">
        <v>0</v>
      </c>
      <c r="P45" s="123">
        <v>877</v>
      </c>
      <c r="Q45" s="122">
        <v>1039</v>
      </c>
      <c r="R45" s="121">
        <f t="shared" si="19"/>
        <v>1916</v>
      </c>
      <c r="S45" s="125">
        <f>R45/$R$9</f>
        <v>0.00023619419650149057</v>
      </c>
      <c r="T45" s="124">
        <v>347</v>
      </c>
      <c r="U45" s="122">
        <v>296</v>
      </c>
      <c r="V45" s="123">
        <v>723</v>
      </c>
      <c r="W45" s="122">
        <v>798</v>
      </c>
      <c r="X45" s="121">
        <f t="shared" si="20"/>
        <v>2164</v>
      </c>
      <c r="Y45" s="120">
        <f t="shared" si="21"/>
        <v>-0.11460258780036969</v>
      </c>
    </row>
    <row r="46" ht="15.75" thickTop="1">
      <c r="A46" s="119"/>
    </row>
    <row r="47" ht="15">
      <c r="A47" s="119" t="s">
        <v>41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6:Y65536 M46:M65536 Y3 M3 M5:M8 Y5:Y8">
    <cfRule type="cellIs" priority="3" dxfId="99" operator="lessThan" stopIfTrue="1">
      <formula>0</formula>
    </cfRule>
  </conditionalFormatting>
  <conditionalFormatting sqref="M9:M45 Y9:Y45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conditionalFormatting sqref="G6:G8">
    <cfRule type="cellIs" priority="2" dxfId="99" operator="lessThan" stopIfTrue="1">
      <formula>0</formula>
    </cfRule>
  </conditionalFormatting>
  <conditionalFormatting sqref="S6:S8">
    <cfRule type="cellIs" priority="1" dxfId="99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2"/>
  <sheetViews>
    <sheetView showGridLines="0" zoomScale="80" zoomScaleNormal="80" zoomScalePageLayoutView="0" workbookViewId="0" topLeftCell="A25">
      <selection activeCell="A50" sqref="A50"/>
    </sheetView>
  </sheetViews>
  <sheetFormatPr defaultColWidth="8.00390625" defaultRowHeight="15"/>
  <cols>
    <col min="1" max="1" width="29.8515625" style="118" customWidth="1"/>
    <col min="2" max="2" width="10.00390625" style="118" bestFit="1" customWidth="1"/>
    <col min="3" max="3" width="10.7109375" style="118" customWidth="1"/>
    <col min="4" max="4" width="8.57421875" style="118" bestFit="1" customWidth="1"/>
    <col min="5" max="5" width="10.57421875" style="118" bestFit="1" customWidth="1"/>
    <col min="6" max="6" width="10.140625" style="118" customWidth="1"/>
    <col min="7" max="7" width="12.421875" style="118" bestFit="1" customWidth="1"/>
    <col min="8" max="8" width="10.00390625" style="118" customWidth="1"/>
    <col min="9" max="9" width="10.8515625" style="118" bestFit="1" customWidth="1"/>
    <col min="10" max="10" width="9.00390625" style="118" bestFit="1" customWidth="1"/>
    <col min="11" max="11" width="10.57421875" style="118" bestFit="1" customWidth="1"/>
    <col min="12" max="12" width="10.00390625" style="118" bestFit="1" customWidth="1"/>
    <col min="13" max="13" width="9.57421875" style="118" customWidth="1"/>
    <col min="14" max="14" width="11.421875" style="118" bestFit="1" customWidth="1"/>
    <col min="15" max="15" width="12.421875" style="118" bestFit="1" customWidth="1"/>
    <col min="16" max="16" width="10.00390625" style="118" bestFit="1" customWidth="1"/>
    <col min="17" max="17" width="10.57421875" style="118" bestFit="1" customWidth="1"/>
    <col min="18" max="18" width="11.421875" style="118" bestFit="1" customWidth="1"/>
    <col min="19" max="19" width="12.421875" style="118" bestFit="1" customWidth="1"/>
    <col min="20" max="21" width="11.421875" style="118" bestFit="1" customWidth="1"/>
    <col min="22" max="22" width="10.00390625" style="118" bestFit="1" customWidth="1"/>
    <col min="23" max="23" width="10.28125" style="118" customWidth="1"/>
    <col min="24" max="24" width="11.421875" style="118" bestFit="1" customWidth="1"/>
    <col min="25" max="25" width="9.8515625" style="118" bestFit="1" customWidth="1"/>
    <col min="26" max="16384" width="8.00390625" style="118" customWidth="1"/>
  </cols>
  <sheetData>
    <row r="1" spans="24:25" ht="18.75" thickBot="1">
      <c r="X1" s="570" t="s">
        <v>27</v>
      </c>
      <c r="Y1" s="571"/>
    </row>
    <row r="2" ht="5.25" customHeight="1" thickBot="1"/>
    <row r="3" spans="1:25" ht="24.75" customHeight="1" thickTop="1">
      <c r="A3" s="572" t="s">
        <v>45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4"/>
    </row>
    <row r="4" spans="1:25" ht="21" customHeight="1" thickBot="1">
      <c r="A4" s="595" t="s">
        <v>43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</row>
    <row r="5" spans="1:25" s="164" customFormat="1" ht="19.5" customHeight="1" thickBot="1" thickTop="1">
      <c r="A5" s="575" t="s">
        <v>42</v>
      </c>
      <c r="B5" s="590" t="s">
        <v>35</v>
      </c>
      <c r="C5" s="591"/>
      <c r="D5" s="591"/>
      <c r="E5" s="591"/>
      <c r="F5" s="591"/>
      <c r="G5" s="591"/>
      <c r="H5" s="591"/>
      <c r="I5" s="591"/>
      <c r="J5" s="592"/>
      <c r="K5" s="592"/>
      <c r="L5" s="592"/>
      <c r="M5" s="593"/>
      <c r="N5" s="594" t="s">
        <v>34</v>
      </c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3"/>
    </row>
    <row r="6" spans="1:25" s="163" customFormat="1" ht="26.25" customHeight="1" thickBot="1">
      <c r="A6" s="576"/>
      <c r="B6" s="582" t="s">
        <v>150</v>
      </c>
      <c r="C6" s="583"/>
      <c r="D6" s="583"/>
      <c r="E6" s="583"/>
      <c r="F6" s="584"/>
      <c r="G6" s="579" t="s">
        <v>33</v>
      </c>
      <c r="H6" s="582" t="s">
        <v>151</v>
      </c>
      <c r="I6" s="583"/>
      <c r="J6" s="583"/>
      <c r="K6" s="583"/>
      <c r="L6" s="584"/>
      <c r="M6" s="579" t="s">
        <v>32</v>
      </c>
      <c r="N6" s="589" t="s">
        <v>152</v>
      </c>
      <c r="O6" s="583"/>
      <c r="P6" s="583"/>
      <c r="Q6" s="583"/>
      <c r="R6" s="583"/>
      <c r="S6" s="579" t="s">
        <v>33</v>
      </c>
      <c r="T6" s="589" t="s">
        <v>153</v>
      </c>
      <c r="U6" s="583"/>
      <c r="V6" s="583"/>
      <c r="W6" s="583"/>
      <c r="X6" s="583"/>
      <c r="Y6" s="579" t="s">
        <v>32</v>
      </c>
    </row>
    <row r="7" spans="1:25" s="158" customFormat="1" ht="26.25" customHeight="1">
      <c r="A7" s="577"/>
      <c r="B7" s="562" t="s">
        <v>21</v>
      </c>
      <c r="C7" s="563"/>
      <c r="D7" s="564" t="s">
        <v>20</v>
      </c>
      <c r="E7" s="565"/>
      <c r="F7" s="566" t="s">
        <v>16</v>
      </c>
      <c r="G7" s="580"/>
      <c r="H7" s="562" t="s">
        <v>21</v>
      </c>
      <c r="I7" s="563"/>
      <c r="J7" s="564" t="s">
        <v>20</v>
      </c>
      <c r="K7" s="565"/>
      <c r="L7" s="566" t="s">
        <v>16</v>
      </c>
      <c r="M7" s="580"/>
      <c r="N7" s="563" t="s">
        <v>21</v>
      </c>
      <c r="O7" s="563"/>
      <c r="P7" s="568" t="s">
        <v>20</v>
      </c>
      <c r="Q7" s="563"/>
      <c r="R7" s="566" t="s">
        <v>16</v>
      </c>
      <c r="S7" s="580"/>
      <c r="T7" s="569" t="s">
        <v>21</v>
      </c>
      <c r="U7" s="565"/>
      <c r="V7" s="564" t="s">
        <v>20</v>
      </c>
      <c r="W7" s="585"/>
      <c r="X7" s="566" t="s">
        <v>16</v>
      </c>
      <c r="Y7" s="580"/>
    </row>
    <row r="8" spans="1:25" s="158" customFormat="1" ht="16.5" customHeight="1" thickBot="1">
      <c r="A8" s="578"/>
      <c r="B8" s="161" t="s">
        <v>30</v>
      </c>
      <c r="C8" s="159" t="s">
        <v>29</v>
      </c>
      <c r="D8" s="160" t="s">
        <v>30</v>
      </c>
      <c r="E8" s="159" t="s">
        <v>29</v>
      </c>
      <c r="F8" s="567"/>
      <c r="G8" s="581"/>
      <c r="H8" s="161" t="s">
        <v>30</v>
      </c>
      <c r="I8" s="159" t="s">
        <v>29</v>
      </c>
      <c r="J8" s="160" t="s">
        <v>30</v>
      </c>
      <c r="K8" s="159" t="s">
        <v>29</v>
      </c>
      <c r="L8" s="567"/>
      <c r="M8" s="581"/>
      <c r="N8" s="161" t="s">
        <v>30</v>
      </c>
      <c r="O8" s="159" t="s">
        <v>29</v>
      </c>
      <c r="P8" s="160" t="s">
        <v>30</v>
      </c>
      <c r="Q8" s="159" t="s">
        <v>29</v>
      </c>
      <c r="R8" s="567"/>
      <c r="S8" s="581"/>
      <c r="T8" s="161" t="s">
        <v>30</v>
      </c>
      <c r="U8" s="159" t="s">
        <v>29</v>
      </c>
      <c r="V8" s="160" t="s">
        <v>30</v>
      </c>
      <c r="W8" s="159" t="s">
        <v>29</v>
      </c>
      <c r="X8" s="567"/>
      <c r="Y8" s="581"/>
    </row>
    <row r="9" spans="1:25" s="147" customFormat="1" ht="18" customHeight="1" thickBot="1" thickTop="1">
      <c r="A9" s="157" t="s">
        <v>23</v>
      </c>
      <c r="B9" s="156">
        <f>SUM(B10:B49)</f>
        <v>25300.705000000005</v>
      </c>
      <c r="C9" s="150">
        <f>SUM(C10:C49)</f>
        <v>14667.309000000001</v>
      </c>
      <c r="D9" s="151">
        <f>SUM(D10:D49)</f>
        <v>6098.961</v>
      </c>
      <c r="E9" s="150">
        <f>SUM(E10:E49)</f>
        <v>2391.1600000000003</v>
      </c>
      <c r="F9" s="149">
        <f>SUM(B9:E9)</f>
        <v>48458.13500000002</v>
      </c>
      <c r="G9" s="469">
        <f>F9/$F$9</f>
        <v>1</v>
      </c>
      <c r="H9" s="152">
        <f>SUM(H10:H49)</f>
        <v>26812.660000000007</v>
      </c>
      <c r="I9" s="150">
        <f>SUM(I10:I49)</f>
        <v>17190.136000000006</v>
      </c>
      <c r="J9" s="151">
        <f>SUM(J10:J49)</f>
        <v>3099.704</v>
      </c>
      <c r="K9" s="150">
        <f>SUM(K10:K49)</f>
        <v>854.898</v>
      </c>
      <c r="L9" s="149">
        <f>SUM(H9:K9)</f>
        <v>47957.398000000016</v>
      </c>
      <c r="M9" s="155">
        <f>IF(ISERROR(F9/L9-1),"         /0",(F9/L9-1))</f>
        <v>0.010441287911408415</v>
      </c>
      <c r="N9" s="154">
        <f>SUM(N10:N49)</f>
        <v>246336.27500000008</v>
      </c>
      <c r="O9" s="150">
        <f>SUM(O10:O49)</f>
        <v>138293.35099999997</v>
      </c>
      <c r="P9" s="151">
        <f>SUM(P10:P49)</f>
        <v>38203.85400000001</v>
      </c>
      <c r="Q9" s="150">
        <f>SUM(Q10:Q49)</f>
        <v>14145.510000000004</v>
      </c>
      <c r="R9" s="149">
        <f>SUM(N9:Q9)</f>
        <v>436978.99000000005</v>
      </c>
      <c r="S9" s="469">
        <f>R9/$R$9</f>
        <v>1</v>
      </c>
      <c r="T9" s="152">
        <f>SUM(T10:T49)</f>
        <v>243477.51999999996</v>
      </c>
      <c r="U9" s="150">
        <f>SUM(U10:U49)</f>
        <v>138658.05500000005</v>
      </c>
      <c r="V9" s="151">
        <f>SUM(V10:V49)</f>
        <v>31063.835000000003</v>
      </c>
      <c r="W9" s="150">
        <f>SUM(W10:W49)</f>
        <v>14187.963999999996</v>
      </c>
      <c r="X9" s="149">
        <f>SUM(T9:W9)</f>
        <v>427387.374</v>
      </c>
      <c r="Y9" s="148">
        <f>IF(ISERROR(R9/X9-1),"         /0",(R9/X9-1))</f>
        <v>0.02244244117515759</v>
      </c>
    </row>
    <row r="10" spans="1:25" ht="19.5" customHeight="1" thickTop="1">
      <c r="A10" s="146" t="s">
        <v>177</v>
      </c>
      <c r="B10" s="144">
        <v>8944.403</v>
      </c>
      <c r="C10" s="140">
        <v>4866.401999999999</v>
      </c>
      <c r="D10" s="141">
        <v>0</v>
      </c>
      <c r="E10" s="140">
        <v>0</v>
      </c>
      <c r="F10" s="139">
        <f>SUM(B10:E10)</f>
        <v>13810.805</v>
      </c>
      <c r="G10" s="143">
        <f>F10/$F$9</f>
        <v>0.2850048810173977</v>
      </c>
      <c r="H10" s="142">
        <v>8869.403</v>
      </c>
      <c r="I10" s="140">
        <v>5594.828000000001</v>
      </c>
      <c r="J10" s="141"/>
      <c r="K10" s="140"/>
      <c r="L10" s="139">
        <f>SUM(H10:K10)</f>
        <v>14464.231000000002</v>
      </c>
      <c r="M10" s="145">
        <f>IF(ISERROR(F10/L10-1),"         /0",(F10/L10-1))</f>
        <v>-0.045175301749536545</v>
      </c>
      <c r="N10" s="144">
        <v>83110.795</v>
      </c>
      <c r="O10" s="140">
        <v>48137.352</v>
      </c>
      <c r="P10" s="141"/>
      <c r="Q10" s="140"/>
      <c r="R10" s="139">
        <f>SUM(N10:Q10)</f>
        <v>131248.147</v>
      </c>
      <c r="S10" s="143">
        <f>R10/$R$9</f>
        <v>0.30035344948735404</v>
      </c>
      <c r="T10" s="142">
        <v>72879.90599999999</v>
      </c>
      <c r="U10" s="140">
        <v>47648.92300000001</v>
      </c>
      <c r="V10" s="141">
        <v>43.935</v>
      </c>
      <c r="W10" s="140"/>
      <c r="X10" s="139">
        <f>SUM(T10:W10)</f>
        <v>120572.764</v>
      </c>
      <c r="Y10" s="138">
        <f>IF(ISERROR(R10/X10-1),"         /0",IF(R10/X10&gt;5,"  *  ",(R10/X10-1)))</f>
        <v>0.0885389257560687</v>
      </c>
    </row>
    <row r="11" spans="1:25" ht="19.5" customHeight="1">
      <c r="A11" s="137" t="s">
        <v>178</v>
      </c>
      <c r="B11" s="135">
        <v>0</v>
      </c>
      <c r="C11" s="131">
        <v>0</v>
      </c>
      <c r="D11" s="132">
        <v>4062.16</v>
      </c>
      <c r="E11" s="131">
        <v>1095.069</v>
      </c>
      <c r="F11" s="130">
        <f>SUM(B11:E11)</f>
        <v>5157.228999999999</v>
      </c>
      <c r="G11" s="134">
        <f>F11/$F$9</f>
        <v>0.10642648546007802</v>
      </c>
      <c r="H11" s="133"/>
      <c r="I11" s="131"/>
      <c r="J11" s="132">
        <v>2449.139</v>
      </c>
      <c r="K11" s="131">
        <v>703.24</v>
      </c>
      <c r="L11" s="130">
        <f>SUM(H11:K11)</f>
        <v>3152.379</v>
      </c>
      <c r="M11" s="136">
        <f>IF(ISERROR(F11/L11-1),"         /0",(F11/L11-1))</f>
        <v>0.63598000113565</v>
      </c>
      <c r="N11" s="135"/>
      <c r="O11" s="131"/>
      <c r="P11" s="132">
        <v>20609.095999999998</v>
      </c>
      <c r="Q11" s="131">
        <v>6805.457000000002</v>
      </c>
      <c r="R11" s="130">
        <f>SUM(N11:Q11)</f>
        <v>27414.553</v>
      </c>
      <c r="S11" s="134">
        <f>R11/$R$9</f>
        <v>0.062736547127815</v>
      </c>
      <c r="T11" s="133"/>
      <c r="U11" s="131"/>
      <c r="V11" s="132">
        <v>22321.177</v>
      </c>
      <c r="W11" s="131">
        <v>6674.399999999997</v>
      </c>
      <c r="X11" s="130">
        <f>SUM(T11:W11)</f>
        <v>28995.576999999997</v>
      </c>
      <c r="Y11" s="129">
        <f>IF(ISERROR(R11/X11-1),"         /0",IF(R11/X11&gt;5,"  *  ",(R11/X11-1)))</f>
        <v>-0.05452638517936714</v>
      </c>
    </row>
    <row r="12" spans="1:25" ht="19.5" customHeight="1">
      <c r="A12" s="137" t="s">
        <v>179</v>
      </c>
      <c r="B12" s="135">
        <v>2333.055</v>
      </c>
      <c r="C12" s="131">
        <v>1370.371</v>
      </c>
      <c r="D12" s="132">
        <v>849.089</v>
      </c>
      <c r="E12" s="131">
        <v>595.556</v>
      </c>
      <c r="F12" s="130">
        <f>SUM(B12:E12)</f>
        <v>5148.071</v>
      </c>
      <c r="G12" s="134">
        <f>F12/$F$9</f>
        <v>0.10623749758425491</v>
      </c>
      <c r="H12" s="133">
        <v>2023.3829999999998</v>
      </c>
      <c r="I12" s="131">
        <v>1313.398</v>
      </c>
      <c r="J12" s="132">
        <v>561.957</v>
      </c>
      <c r="K12" s="131">
        <v>148.066</v>
      </c>
      <c r="L12" s="130">
        <f>SUM(H12:K12)</f>
        <v>4046.8039999999996</v>
      </c>
      <c r="M12" s="136">
        <f>IF(ISERROR(F12/L12-1),"         /0",(F12/L12-1))</f>
        <v>0.27213252729808524</v>
      </c>
      <c r="N12" s="135">
        <v>19558.55</v>
      </c>
      <c r="O12" s="131">
        <v>11873.326000000001</v>
      </c>
      <c r="P12" s="132">
        <v>8207.459</v>
      </c>
      <c r="Q12" s="131">
        <v>3577.623</v>
      </c>
      <c r="R12" s="130">
        <f>SUM(N12:Q12)</f>
        <v>43216.958</v>
      </c>
      <c r="S12" s="134">
        <f>R12/$R$9</f>
        <v>0.09889939559794395</v>
      </c>
      <c r="T12" s="133">
        <v>18643.284</v>
      </c>
      <c r="U12" s="131">
        <v>11361.675999999998</v>
      </c>
      <c r="V12" s="132">
        <v>2878.071</v>
      </c>
      <c r="W12" s="131">
        <v>458.202</v>
      </c>
      <c r="X12" s="130">
        <f>SUM(T12:W12)</f>
        <v>33341.233</v>
      </c>
      <c r="Y12" s="129">
        <f>IF(ISERROR(R12/X12-1),"         /0",IF(R12/X12&gt;5,"  *  ",(R12/X12-1)))</f>
        <v>0.2962015531939086</v>
      </c>
    </row>
    <row r="13" spans="1:25" ht="19.5" customHeight="1">
      <c r="A13" s="137" t="s">
        <v>154</v>
      </c>
      <c r="B13" s="135">
        <v>2241.7360000000003</v>
      </c>
      <c r="C13" s="131">
        <v>2127.3570000000004</v>
      </c>
      <c r="D13" s="132">
        <v>0</v>
      </c>
      <c r="E13" s="131">
        <v>0</v>
      </c>
      <c r="F13" s="130">
        <f>SUM(B13:E13)</f>
        <v>4369.093000000001</v>
      </c>
      <c r="G13" s="134">
        <f>F13/$F$9</f>
        <v>0.09016221940856782</v>
      </c>
      <c r="H13" s="133">
        <v>1963.008</v>
      </c>
      <c r="I13" s="131">
        <v>1932.1109999999999</v>
      </c>
      <c r="J13" s="132">
        <v>0</v>
      </c>
      <c r="K13" s="131">
        <v>0</v>
      </c>
      <c r="L13" s="130">
        <f>SUM(H13:K13)</f>
        <v>3895.1189999999997</v>
      </c>
      <c r="M13" s="136">
        <f>IF(ISERROR(F13/L13-1),"         /0",(F13/L13-1))</f>
        <v>0.12168408718706702</v>
      </c>
      <c r="N13" s="135">
        <v>18348.044000000013</v>
      </c>
      <c r="O13" s="131">
        <v>17463.924000000006</v>
      </c>
      <c r="P13" s="132">
        <v>6.797000000000001</v>
      </c>
      <c r="Q13" s="131">
        <v>0</v>
      </c>
      <c r="R13" s="130">
        <f>SUM(N13:Q13)</f>
        <v>35818.76500000002</v>
      </c>
      <c r="S13" s="134">
        <f>R13/$R$9</f>
        <v>0.08196907819298135</v>
      </c>
      <c r="T13" s="133">
        <v>18250.43999999999</v>
      </c>
      <c r="U13" s="131">
        <v>16074.042</v>
      </c>
      <c r="V13" s="132">
        <v>14.315999999999999</v>
      </c>
      <c r="W13" s="131">
        <v>0.049</v>
      </c>
      <c r="X13" s="130">
        <f>SUM(T13:W13)</f>
        <v>34338.84699999999</v>
      </c>
      <c r="Y13" s="129">
        <f>IF(ISERROR(R13/X13-1),"         /0",IF(R13/X13&gt;5,"  *  ",(R13/X13-1)))</f>
        <v>0.04309748664537372</v>
      </c>
    </row>
    <row r="14" spans="1:25" ht="19.5" customHeight="1">
      <c r="A14" s="137" t="s">
        <v>180</v>
      </c>
      <c r="B14" s="135">
        <v>1860.9309999999998</v>
      </c>
      <c r="C14" s="131">
        <v>714.0310000000001</v>
      </c>
      <c r="D14" s="132">
        <v>0</v>
      </c>
      <c r="E14" s="131">
        <v>0</v>
      </c>
      <c r="F14" s="130">
        <f>SUM(B14:E14)</f>
        <v>2574.962</v>
      </c>
      <c r="G14" s="134">
        <f>F14/$F$9</f>
        <v>0.05313786838886802</v>
      </c>
      <c r="H14" s="133">
        <v>2925.834</v>
      </c>
      <c r="I14" s="131">
        <v>1824.8739999999998</v>
      </c>
      <c r="J14" s="132"/>
      <c r="K14" s="131"/>
      <c r="L14" s="130">
        <f>SUM(H14:K14)</f>
        <v>4750.708</v>
      </c>
      <c r="M14" s="136">
        <f>IF(ISERROR(F14/L14-1),"         /0",(F14/L14-1))</f>
        <v>-0.4579835258239403</v>
      </c>
      <c r="N14" s="135">
        <v>29814.610999999997</v>
      </c>
      <c r="O14" s="131">
        <v>8247.033999999998</v>
      </c>
      <c r="P14" s="132"/>
      <c r="Q14" s="131"/>
      <c r="R14" s="130">
        <f>SUM(N14:Q14)</f>
        <v>38061.645</v>
      </c>
      <c r="S14" s="134">
        <f>R14/$R$9</f>
        <v>0.08710177347428075</v>
      </c>
      <c r="T14" s="133">
        <v>30415.619</v>
      </c>
      <c r="U14" s="131">
        <v>11100.838000000003</v>
      </c>
      <c r="V14" s="132"/>
      <c r="W14" s="131"/>
      <c r="X14" s="130">
        <f>SUM(T14:W14)</f>
        <v>41516.457</v>
      </c>
      <c r="Y14" s="129">
        <f>IF(ISERROR(R14/X14-1),"         /0",IF(R14/X14&gt;5,"  *  ",(R14/X14-1)))</f>
        <v>-0.08321548247722599</v>
      </c>
    </row>
    <row r="15" spans="1:25" ht="19.5" customHeight="1">
      <c r="A15" s="137" t="s">
        <v>181</v>
      </c>
      <c r="B15" s="135">
        <v>0</v>
      </c>
      <c r="C15" s="131">
        <v>0</v>
      </c>
      <c r="D15" s="132">
        <v>1014.237</v>
      </c>
      <c r="E15" s="131">
        <v>395.594</v>
      </c>
      <c r="F15" s="130">
        <f aca="true" t="shared" si="0" ref="F15:F23">SUM(B15:E15)</f>
        <v>1409.831</v>
      </c>
      <c r="G15" s="134">
        <f aca="true" t="shared" si="1" ref="G15:G23">F15/$F$9</f>
        <v>0.029093794055425358</v>
      </c>
      <c r="H15" s="133"/>
      <c r="I15" s="131"/>
      <c r="J15" s="132"/>
      <c r="K15" s="131"/>
      <c r="L15" s="130">
        <f aca="true" t="shared" si="2" ref="L15:L23">SUM(H15:K15)</f>
        <v>0</v>
      </c>
      <c r="M15" s="136" t="str">
        <f aca="true" t="shared" si="3" ref="M15:M23">IF(ISERROR(F15/L15-1),"         /0",(F15/L15-1))</f>
        <v>         /0</v>
      </c>
      <c r="N15" s="135"/>
      <c r="O15" s="131"/>
      <c r="P15" s="132">
        <v>7258.925</v>
      </c>
      <c r="Q15" s="131">
        <v>1779.6080000000002</v>
      </c>
      <c r="R15" s="130">
        <f aca="true" t="shared" si="4" ref="R15:R23">SUM(N15:Q15)</f>
        <v>9038.533</v>
      </c>
      <c r="S15" s="134">
        <f aca="true" t="shared" si="5" ref="S15:S23">R15/$R$9</f>
        <v>0.02068413632426584</v>
      </c>
      <c r="T15" s="133"/>
      <c r="U15" s="131"/>
      <c r="V15" s="132"/>
      <c r="W15" s="131"/>
      <c r="X15" s="130">
        <f aca="true" t="shared" si="6" ref="X15:X23">SUM(T15:W15)</f>
        <v>0</v>
      </c>
      <c r="Y15" s="129" t="str">
        <f aca="true" t="shared" si="7" ref="Y15:Y23">IF(ISERROR(R15/X15-1),"         /0",IF(R15/X15&gt;5,"  *  ",(R15/X15-1)))</f>
        <v>         /0</v>
      </c>
    </row>
    <row r="16" spans="1:25" ht="19.5" customHeight="1">
      <c r="A16" s="137" t="s">
        <v>182</v>
      </c>
      <c r="B16" s="135">
        <v>871.154</v>
      </c>
      <c r="C16" s="131">
        <v>482.676</v>
      </c>
      <c r="D16" s="132">
        <v>0</v>
      </c>
      <c r="E16" s="131">
        <v>26.594</v>
      </c>
      <c r="F16" s="130">
        <f t="shared" si="0"/>
        <v>1380.424</v>
      </c>
      <c r="G16" s="134">
        <f t="shared" si="1"/>
        <v>0.028486940324880427</v>
      </c>
      <c r="H16" s="133">
        <v>2302.8179999999998</v>
      </c>
      <c r="I16" s="131">
        <v>1990.772</v>
      </c>
      <c r="J16" s="132">
        <v>87.686</v>
      </c>
      <c r="K16" s="131">
        <v>2.445</v>
      </c>
      <c r="L16" s="130">
        <f t="shared" si="2"/>
        <v>4383.721</v>
      </c>
      <c r="M16" s="136">
        <f t="shared" si="3"/>
        <v>-0.685102222518267</v>
      </c>
      <c r="N16" s="135">
        <v>21871.201</v>
      </c>
      <c r="O16" s="131">
        <v>9806.761</v>
      </c>
      <c r="P16" s="132">
        <v>198.25300000000004</v>
      </c>
      <c r="Q16" s="131">
        <v>644.039</v>
      </c>
      <c r="R16" s="130">
        <f t="shared" si="4"/>
        <v>32520.254</v>
      </c>
      <c r="S16" s="134">
        <f t="shared" si="5"/>
        <v>0.07442063518889089</v>
      </c>
      <c r="T16" s="133">
        <v>32441.959000000003</v>
      </c>
      <c r="U16" s="131">
        <v>13826.587</v>
      </c>
      <c r="V16" s="132">
        <v>702.519</v>
      </c>
      <c r="W16" s="131">
        <v>1821.734</v>
      </c>
      <c r="X16" s="130">
        <f t="shared" si="6"/>
        <v>48792.799</v>
      </c>
      <c r="Y16" s="129">
        <f t="shared" si="7"/>
        <v>-0.3335030031788092</v>
      </c>
    </row>
    <row r="17" spans="1:25" ht="19.5" customHeight="1">
      <c r="A17" s="137" t="s">
        <v>183</v>
      </c>
      <c r="B17" s="135">
        <v>1173.798</v>
      </c>
      <c r="C17" s="131">
        <v>71.667</v>
      </c>
      <c r="D17" s="132">
        <v>0</v>
      </c>
      <c r="E17" s="131">
        <v>0</v>
      </c>
      <c r="F17" s="130">
        <f t="shared" si="0"/>
        <v>1245.465</v>
      </c>
      <c r="G17" s="134">
        <f t="shared" si="1"/>
        <v>0.02570187647543595</v>
      </c>
      <c r="H17" s="133">
        <v>1078.989</v>
      </c>
      <c r="I17" s="131">
        <v>2.214</v>
      </c>
      <c r="J17" s="132"/>
      <c r="K17" s="131"/>
      <c r="L17" s="130">
        <f t="shared" si="2"/>
        <v>1081.203</v>
      </c>
      <c r="M17" s="136">
        <f t="shared" si="3"/>
        <v>0.15192521663369418</v>
      </c>
      <c r="N17" s="135">
        <v>7558.696999999998</v>
      </c>
      <c r="O17" s="131">
        <v>292.3509999999999</v>
      </c>
      <c r="P17" s="132"/>
      <c r="Q17" s="131"/>
      <c r="R17" s="130">
        <f t="shared" si="4"/>
        <v>7851.047999999998</v>
      </c>
      <c r="S17" s="134">
        <f t="shared" si="5"/>
        <v>0.017966648694025304</v>
      </c>
      <c r="T17" s="133">
        <v>8123.1539999999995</v>
      </c>
      <c r="U17" s="131">
        <v>1337.377</v>
      </c>
      <c r="V17" s="132"/>
      <c r="W17" s="131"/>
      <c r="X17" s="130">
        <f t="shared" si="6"/>
        <v>9460.530999999999</v>
      </c>
      <c r="Y17" s="129">
        <f t="shared" si="7"/>
        <v>-0.17012607431866156</v>
      </c>
    </row>
    <row r="18" spans="1:25" ht="19.5" customHeight="1">
      <c r="A18" s="137" t="s">
        <v>184</v>
      </c>
      <c r="B18" s="135">
        <v>390.838</v>
      </c>
      <c r="C18" s="131">
        <v>814.858</v>
      </c>
      <c r="D18" s="132">
        <v>0</v>
      </c>
      <c r="E18" s="131">
        <v>0</v>
      </c>
      <c r="F18" s="130">
        <f t="shared" si="0"/>
        <v>1205.696</v>
      </c>
      <c r="G18" s="134">
        <f t="shared" si="1"/>
        <v>0.024881188679671627</v>
      </c>
      <c r="H18" s="133">
        <v>303.702</v>
      </c>
      <c r="I18" s="131">
        <v>626.4</v>
      </c>
      <c r="J18" s="132"/>
      <c r="K18" s="131"/>
      <c r="L18" s="130">
        <f t="shared" si="2"/>
        <v>930.102</v>
      </c>
      <c r="M18" s="136">
        <f t="shared" si="3"/>
        <v>0.2963051364258973</v>
      </c>
      <c r="N18" s="135">
        <v>2746.656</v>
      </c>
      <c r="O18" s="131">
        <v>6473.172</v>
      </c>
      <c r="P18" s="132"/>
      <c r="Q18" s="131"/>
      <c r="R18" s="130">
        <f t="shared" si="4"/>
        <v>9219.828</v>
      </c>
      <c r="S18" s="134">
        <f t="shared" si="5"/>
        <v>0.021099018971140922</v>
      </c>
      <c r="T18" s="133">
        <v>446.73400000000004</v>
      </c>
      <c r="U18" s="131">
        <v>971.269</v>
      </c>
      <c r="V18" s="132"/>
      <c r="W18" s="131"/>
      <c r="X18" s="130">
        <f t="shared" si="6"/>
        <v>1418.0030000000002</v>
      </c>
      <c r="Y18" s="129" t="str">
        <f t="shared" si="7"/>
        <v>  *  </v>
      </c>
    </row>
    <row r="19" spans="1:25" ht="19.5" customHeight="1">
      <c r="A19" s="137" t="s">
        <v>172</v>
      </c>
      <c r="B19" s="135">
        <v>758.8539999999999</v>
      </c>
      <c r="C19" s="131">
        <v>388.241</v>
      </c>
      <c r="D19" s="132">
        <v>0</v>
      </c>
      <c r="E19" s="131">
        <v>0</v>
      </c>
      <c r="F19" s="130">
        <f t="shared" si="0"/>
        <v>1147.0949999999998</v>
      </c>
      <c r="G19" s="134">
        <f t="shared" si="1"/>
        <v>0.023671876765376947</v>
      </c>
      <c r="H19" s="133">
        <v>568.807</v>
      </c>
      <c r="I19" s="131">
        <v>467.047</v>
      </c>
      <c r="J19" s="132"/>
      <c r="K19" s="131"/>
      <c r="L19" s="130">
        <f t="shared" si="2"/>
        <v>1035.854</v>
      </c>
      <c r="M19" s="136">
        <f t="shared" si="3"/>
        <v>0.10739061682437856</v>
      </c>
      <c r="N19" s="135">
        <v>5449.205999999999</v>
      </c>
      <c r="O19" s="131">
        <v>3841.1500000000015</v>
      </c>
      <c r="P19" s="132"/>
      <c r="Q19" s="131"/>
      <c r="R19" s="130">
        <f t="shared" si="4"/>
        <v>9290.356</v>
      </c>
      <c r="S19" s="134">
        <f t="shared" si="5"/>
        <v>0.021260418035201185</v>
      </c>
      <c r="T19" s="133">
        <v>3934.611</v>
      </c>
      <c r="U19" s="131">
        <v>3476.312</v>
      </c>
      <c r="V19" s="132"/>
      <c r="W19" s="131"/>
      <c r="X19" s="130">
        <f t="shared" si="6"/>
        <v>7410.923</v>
      </c>
      <c r="Y19" s="129">
        <f t="shared" si="7"/>
        <v>0.2536030937037128</v>
      </c>
    </row>
    <row r="20" spans="1:25" ht="19.5" customHeight="1">
      <c r="A20" s="137" t="s">
        <v>155</v>
      </c>
      <c r="B20" s="135">
        <v>749.6189999999999</v>
      </c>
      <c r="C20" s="131">
        <v>382.969</v>
      </c>
      <c r="D20" s="132">
        <v>0</v>
      </c>
      <c r="E20" s="131">
        <v>0</v>
      </c>
      <c r="F20" s="130">
        <f t="shared" si="0"/>
        <v>1132.588</v>
      </c>
      <c r="G20" s="134">
        <f t="shared" si="1"/>
        <v>0.023372504946795818</v>
      </c>
      <c r="H20" s="133">
        <v>0</v>
      </c>
      <c r="I20" s="131">
        <v>0</v>
      </c>
      <c r="J20" s="132"/>
      <c r="K20" s="131"/>
      <c r="L20" s="130">
        <f t="shared" si="2"/>
        <v>0</v>
      </c>
      <c r="M20" s="136" t="str">
        <f t="shared" si="3"/>
        <v>         /0</v>
      </c>
      <c r="N20" s="135">
        <v>4952.687</v>
      </c>
      <c r="O20" s="131">
        <v>2833.8389999999995</v>
      </c>
      <c r="P20" s="132">
        <v>0</v>
      </c>
      <c r="Q20" s="131">
        <v>0</v>
      </c>
      <c r="R20" s="130">
        <f t="shared" si="4"/>
        <v>7786.526</v>
      </c>
      <c r="S20" s="134">
        <f t="shared" si="5"/>
        <v>0.01781899399785788</v>
      </c>
      <c r="T20" s="133">
        <v>0</v>
      </c>
      <c r="U20" s="131">
        <v>0</v>
      </c>
      <c r="V20" s="132">
        <v>1.696</v>
      </c>
      <c r="W20" s="131">
        <v>0</v>
      </c>
      <c r="X20" s="130">
        <f t="shared" si="6"/>
        <v>1.696</v>
      </c>
      <c r="Y20" s="129" t="str">
        <f t="shared" si="7"/>
        <v>  *  </v>
      </c>
    </row>
    <row r="21" spans="1:25" ht="19.5" customHeight="1">
      <c r="A21" s="137" t="s">
        <v>185</v>
      </c>
      <c r="B21" s="135">
        <v>1023.0999999999999</v>
      </c>
      <c r="C21" s="131">
        <v>0</v>
      </c>
      <c r="D21" s="132">
        <v>0</v>
      </c>
      <c r="E21" s="131">
        <v>0</v>
      </c>
      <c r="F21" s="130">
        <f t="shared" si="0"/>
        <v>1023.0999999999999</v>
      </c>
      <c r="G21" s="134">
        <f t="shared" si="1"/>
        <v>0.02111307007585</v>
      </c>
      <c r="H21" s="133">
        <v>1223.9810000000002</v>
      </c>
      <c r="I21" s="131"/>
      <c r="J21" s="132"/>
      <c r="K21" s="131"/>
      <c r="L21" s="130">
        <f t="shared" si="2"/>
        <v>1223.9810000000002</v>
      </c>
      <c r="M21" s="136">
        <f t="shared" si="3"/>
        <v>-0.16412101168237114</v>
      </c>
      <c r="N21" s="135">
        <v>9316.589999999998</v>
      </c>
      <c r="O21" s="131"/>
      <c r="P21" s="132"/>
      <c r="Q21" s="131"/>
      <c r="R21" s="130">
        <f t="shared" si="4"/>
        <v>9316.589999999998</v>
      </c>
      <c r="S21" s="134">
        <f t="shared" si="5"/>
        <v>0.021320452958161668</v>
      </c>
      <c r="T21" s="133">
        <v>11554.015</v>
      </c>
      <c r="U21" s="131"/>
      <c r="V21" s="132"/>
      <c r="W21" s="131"/>
      <c r="X21" s="130">
        <f t="shared" si="6"/>
        <v>11554.015</v>
      </c>
      <c r="Y21" s="129">
        <f t="shared" si="7"/>
        <v>-0.19364913408888607</v>
      </c>
    </row>
    <row r="22" spans="1:25" ht="19.5" customHeight="1">
      <c r="A22" s="137" t="s">
        <v>186</v>
      </c>
      <c r="B22" s="135">
        <v>702.88</v>
      </c>
      <c r="C22" s="131">
        <v>64.831</v>
      </c>
      <c r="D22" s="132">
        <v>0</v>
      </c>
      <c r="E22" s="131">
        <v>252.929</v>
      </c>
      <c r="F22" s="130">
        <f t="shared" si="0"/>
        <v>1020.64</v>
      </c>
      <c r="G22" s="134">
        <f t="shared" si="1"/>
        <v>0.021062304605821078</v>
      </c>
      <c r="H22" s="133">
        <v>508.52</v>
      </c>
      <c r="I22" s="131">
        <v>161.738</v>
      </c>
      <c r="J22" s="132"/>
      <c r="K22" s="131">
        <v>0.435</v>
      </c>
      <c r="L22" s="130">
        <f t="shared" si="2"/>
        <v>670.693</v>
      </c>
      <c r="M22" s="136">
        <f t="shared" si="3"/>
        <v>0.5217692744668574</v>
      </c>
      <c r="N22" s="135">
        <v>4112.27</v>
      </c>
      <c r="O22" s="131">
        <v>315.426</v>
      </c>
      <c r="P22" s="132">
        <v>56.745</v>
      </c>
      <c r="Q22" s="131">
        <v>600.8420000000001</v>
      </c>
      <c r="R22" s="130">
        <f t="shared" si="4"/>
        <v>5085.283000000001</v>
      </c>
      <c r="S22" s="134">
        <f t="shared" si="5"/>
        <v>0.011637362702495149</v>
      </c>
      <c r="T22" s="133">
        <v>6909.710000000002</v>
      </c>
      <c r="U22" s="131">
        <v>1495.9450000000002</v>
      </c>
      <c r="V22" s="132"/>
      <c r="W22" s="131">
        <v>933.9279999999999</v>
      </c>
      <c r="X22" s="130">
        <f t="shared" si="6"/>
        <v>9339.583000000002</v>
      </c>
      <c r="Y22" s="129">
        <f t="shared" si="7"/>
        <v>-0.4555128424898628</v>
      </c>
    </row>
    <row r="23" spans="1:25" ht="19.5" customHeight="1">
      <c r="A23" s="137" t="s">
        <v>187</v>
      </c>
      <c r="B23" s="135">
        <v>547.954</v>
      </c>
      <c r="C23" s="131">
        <v>468.93899999999996</v>
      </c>
      <c r="D23" s="132">
        <v>0</v>
      </c>
      <c r="E23" s="131">
        <v>0</v>
      </c>
      <c r="F23" s="130">
        <f t="shared" si="0"/>
        <v>1016.8929999999999</v>
      </c>
      <c r="G23" s="134">
        <f t="shared" si="1"/>
        <v>0.020984980127691656</v>
      </c>
      <c r="H23" s="133">
        <v>533.924</v>
      </c>
      <c r="I23" s="131">
        <v>461.59299999999996</v>
      </c>
      <c r="J23" s="132"/>
      <c r="K23" s="131"/>
      <c r="L23" s="130">
        <f t="shared" si="2"/>
        <v>995.5169999999999</v>
      </c>
      <c r="M23" s="136">
        <f t="shared" si="3"/>
        <v>0.02147226014221748</v>
      </c>
      <c r="N23" s="135">
        <v>3615.339</v>
      </c>
      <c r="O23" s="131">
        <v>3157.3469999999998</v>
      </c>
      <c r="P23" s="132"/>
      <c r="Q23" s="131"/>
      <c r="R23" s="130">
        <f t="shared" si="4"/>
        <v>6772.686</v>
      </c>
      <c r="S23" s="134">
        <f t="shared" si="5"/>
        <v>0.015498882451991568</v>
      </c>
      <c r="T23" s="133">
        <v>6025.416999999999</v>
      </c>
      <c r="U23" s="131">
        <v>4760.638</v>
      </c>
      <c r="V23" s="132"/>
      <c r="W23" s="131"/>
      <c r="X23" s="130">
        <f t="shared" si="6"/>
        <v>10786.054999999998</v>
      </c>
      <c r="Y23" s="129">
        <f t="shared" si="7"/>
        <v>-0.37208868302637055</v>
      </c>
    </row>
    <row r="24" spans="1:25" ht="19.5" customHeight="1">
      <c r="A24" s="137" t="s">
        <v>188</v>
      </c>
      <c r="B24" s="135">
        <v>311.598</v>
      </c>
      <c r="C24" s="131">
        <v>358.818</v>
      </c>
      <c r="D24" s="132">
        <v>0</v>
      </c>
      <c r="E24" s="131">
        <v>0</v>
      </c>
      <c r="F24" s="130">
        <f>SUM(B24:E24)</f>
        <v>670.4159999999999</v>
      </c>
      <c r="G24" s="134">
        <f>F24/$F$9</f>
        <v>0.013834952583296896</v>
      </c>
      <c r="H24" s="133">
        <v>350.936</v>
      </c>
      <c r="I24" s="131">
        <v>217.58</v>
      </c>
      <c r="J24" s="132"/>
      <c r="K24" s="131"/>
      <c r="L24" s="130">
        <f>SUM(H24:K24)</f>
        <v>568.516</v>
      </c>
      <c r="M24" s="136">
        <f>IF(ISERROR(F24/L24-1),"         /0",(F24/L24-1))</f>
        <v>0.1792385790373534</v>
      </c>
      <c r="N24" s="135">
        <v>2886.6880000000006</v>
      </c>
      <c r="O24" s="131">
        <v>3008.536</v>
      </c>
      <c r="P24" s="132"/>
      <c r="Q24" s="131"/>
      <c r="R24" s="130">
        <f>SUM(N24:Q24)</f>
        <v>5895.224</v>
      </c>
      <c r="S24" s="134">
        <f>R24/$R$9</f>
        <v>0.013490863714065519</v>
      </c>
      <c r="T24" s="133">
        <v>2382.33</v>
      </c>
      <c r="U24" s="131">
        <v>1424.171</v>
      </c>
      <c r="V24" s="132"/>
      <c r="W24" s="131"/>
      <c r="X24" s="130">
        <f>SUM(T24:W24)</f>
        <v>3806.501</v>
      </c>
      <c r="Y24" s="129">
        <f>IF(ISERROR(R24/X24-1),"         /0",IF(R24/X24&gt;5,"  *  ",(R24/X24-1)))</f>
        <v>0.5487251940824394</v>
      </c>
    </row>
    <row r="25" spans="1:25" ht="19.5" customHeight="1">
      <c r="A25" s="137" t="s">
        <v>160</v>
      </c>
      <c r="B25" s="135">
        <v>448.33799999999997</v>
      </c>
      <c r="C25" s="131">
        <v>153.587</v>
      </c>
      <c r="D25" s="132">
        <v>0</v>
      </c>
      <c r="E25" s="131">
        <v>0</v>
      </c>
      <c r="F25" s="130">
        <f>SUM(B25:E25)</f>
        <v>601.925</v>
      </c>
      <c r="G25" s="134">
        <f>F25/$F$9</f>
        <v>0.012421546970390003</v>
      </c>
      <c r="H25" s="133">
        <v>375.5210000000001</v>
      </c>
      <c r="I25" s="131">
        <v>174.22599999999997</v>
      </c>
      <c r="J25" s="132"/>
      <c r="K25" s="131"/>
      <c r="L25" s="130">
        <f>SUM(H25:K25)</f>
        <v>549.7470000000001</v>
      </c>
      <c r="M25" s="136">
        <f>IF(ISERROR(F25/L25-1),"         /0",(F25/L25-1))</f>
        <v>0.09491275077444694</v>
      </c>
      <c r="N25" s="135">
        <v>3201.9970000000003</v>
      </c>
      <c r="O25" s="131">
        <v>1287.703</v>
      </c>
      <c r="P25" s="132"/>
      <c r="Q25" s="131"/>
      <c r="R25" s="130">
        <f>SUM(N25:Q25)</f>
        <v>4489.700000000001</v>
      </c>
      <c r="S25" s="134">
        <f>R25/$R$9</f>
        <v>0.010274407014396733</v>
      </c>
      <c r="T25" s="133">
        <v>2389.3130000000006</v>
      </c>
      <c r="U25" s="131">
        <v>1313.421</v>
      </c>
      <c r="V25" s="132">
        <v>0</v>
      </c>
      <c r="W25" s="131">
        <v>0</v>
      </c>
      <c r="X25" s="130">
        <f>SUM(T25:W25)</f>
        <v>3702.7340000000004</v>
      </c>
      <c r="Y25" s="129">
        <f>IF(ISERROR(R25/X25-1),"         /0",IF(R25/X25&gt;5,"  *  ",(R25/X25-1)))</f>
        <v>0.21253646629760614</v>
      </c>
    </row>
    <row r="26" spans="1:25" ht="19.5" customHeight="1">
      <c r="A26" s="137" t="s">
        <v>189</v>
      </c>
      <c r="B26" s="135">
        <v>169.462</v>
      </c>
      <c r="C26" s="131">
        <v>428.46399999999994</v>
      </c>
      <c r="D26" s="132">
        <v>0</v>
      </c>
      <c r="E26" s="131">
        <v>0</v>
      </c>
      <c r="F26" s="130">
        <f>SUM(B26:E26)</f>
        <v>597.9259999999999</v>
      </c>
      <c r="G26" s="134">
        <f>F26/$F$9</f>
        <v>0.012339022127038107</v>
      </c>
      <c r="H26" s="133">
        <v>226.276</v>
      </c>
      <c r="I26" s="131">
        <v>392.756</v>
      </c>
      <c r="J26" s="132"/>
      <c r="K26" s="131"/>
      <c r="L26" s="130">
        <f>SUM(H26:K26)</f>
        <v>619.0319999999999</v>
      </c>
      <c r="M26" s="136">
        <f>IF(ISERROR(F26/L26-1),"         /0",(F26/L26-1))</f>
        <v>-0.03409516793962186</v>
      </c>
      <c r="N26" s="135">
        <v>1734.3609999999999</v>
      </c>
      <c r="O26" s="131">
        <v>3049.224</v>
      </c>
      <c r="P26" s="132"/>
      <c r="Q26" s="131"/>
      <c r="R26" s="130">
        <f>SUM(N26:Q26)</f>
        <v>4783.585</v>
      </c>
      <c r="S26" s="134">
        <f>R26/$R$9</f>
        <v>0.010946945069372785</v>
      </c>
      <c r="T26" s="133">
        <v>1903.388</v>
      </c>
      <c r="U26" s="131">
        <v>3007.297</v>
      </c>
      <c r="V26" s="132"/>
      <c r="W26" s="131"/>
      <c r="X26" s="130">
        <f>SUM(T26:W26)</f>
        <v>4910.6849999999995</v>
      </c>
      <c r="Y26" s="129">
        <f>IF(ISERROR(R26/X26-1),"         /0",IF(R26/X26&gt;5,"  *  ",(R26/X26-1)))</f>
        <v>-0.02588233617102287</v>
      </c>
    </row>
    <row r="27" spans="1:25" ht="19.5" customHeight="1">
      <c r="A27" s="137" t="s">
        <v>190</v>
      </c>
      <c r="B27" s="135">
        <v>438.93</v>
      </c>
      <c r="C27" s="131">
        <v>135</v>
      </c>
      <c r="D27" s="132">
        <v>0</v>
      </c>
      <c r="E27" s="131">
        <v>0</v>
      </c>
      <c r="F27" s="130">
        <f>SUM(B27:E27)</f>
        <v>573.9300000000001</v>
      </c>
      <c r="G27" s="134">
        <f>F27/$F$9</f>
        <v>0.011843831794186877</v>
      </c>
      <c r="H27" s="133">
        <v>1087.594</v>
      </c>
      <c r="I27" s="131">
        <v>121.985</v>
      </c>
      <c r="J27" s="132"/>
      <c r="K27" s="131"/>
      <c r="L27" s="130">
        <f>SUM(H27:K27)</f>
        <v>1209.579</v>
      </c>
      <c r="M27" s="136">
        <f>IF(ISERROR(F27/L27-1),"         /0",(F27/L27-1))</f>
        <v>-0.5255125957047865</v>
      </c>
      <c r="N27" s="135">
        <v>6195.509</v>
      </c>
      <c r="O27" s="131">
        <v>1142.6399999999999</v>
      </c>
      <c r="P27" s="132">
        <v>610.775</v>
      </c>
      <c r="Q27" s="131">
        <v>5.879</v>
      </c>
      <c r="R27" s="130">
        <f>SUM(N27:Q27)</f>
        <v>7954.802999999999</v>
      </c>
      <c r="S27" s="134">
        <f>R27/$R$9</f>
        <v>0.018204085738767434</v>
      </c>
      <c r="T27" s="133">
        <v>6053.259</v>
      </c>
      <c r="U27" s="131">
        <v>3449.148</v>
      </c>
      <c r="V27" s="132">
        <v>184.829</v>
      </c>
      <c r="W27" s="131">
        <v>8.03</v>
      </c>
      <c r="X27" s="130">
        <f>SUM(T27:W27)</f>
        <v>9695.266</v>
      </c>
      <c r="Y27" s="129">
        <f>IF(ISERROR(R27/X27-1),"         /0",IF(R27/X27&gt;5,"  *  ",(R27/X27-1)))</f>
        <v>-0.1795167868524702</v>
      </c>
    </row>
    <row r="28" spans="1:25" ht="19.5" customHeight="1">
      <c r="A28" s="137" t="s">
        <v>173</v>
      </c>
      <c r="B28" s="135">
        <v>388.977</v>
      </c>
      <c r="C28" s="131">
        <v>117.031</v>
      </c>
      <c r="D28" s="132">
        <v>0</v>
      </c>
      <c r="E28" s="131">
        <v>0</v>
      </c>
      <c r="F28" s="130">
        <f>SUM(B28:E28)</f>
        <v>506.008</v>
      </c>
      <c r="G28" s="134">
        <f>F28/$F$9</f>
        <v>0.010442168275770412</v>
      </c>
      <c r="H28" s="133">
        <v>388.345</v>
      </c>
      <c r="I28" s="131">
        <v>203.939</v>
      </c>
      <c r="J28" s="132"/>
      <c r="K28" s="131"/>
      <c r="L28" s="130">
        <f>SUM(H28:K28)</f>
        <v>592.284</v>
      </c>
      <c r="M28" s="136">
        <f>IF(ISERROR(F28/L28-1),"         /0",(F28/L28-1))</f>
        <v>-0.14566660588501468</v>
      </c>
      <c r="N28" s="135">
        <v>4053.8549999999996</v>
      </c>
      <c r="O28" s="131">
        <v>2655.1319999999996</v>
      </c>
      <c r="P28" s="132"/>
      <c r="Q28" s="131"/>
      <c r="R28" s="130">
        <f>SUM(N28:Q28)</f>
        <v>6708.986999999999</v>
      </c>
      <c r="S28" s="134">
        <f>R28/$R$9</f>
        <v>0.015353111141567696</v>
      </c>
      <c r="T28" s="133">
        <v>3989.574</v>
      </c>
      <c r="U28" s="131">
        <v>2023.9249999999997</v>
      </c>
      <c r="V28" s="132"/>
      <c r="W28" s="131"/>
      <c r="X28" s="130">
        <f>SUM(T28:W28)</f>
        <v>6013.499</v>
      </c>
      <c r="Y28" s="129">
        <f>IF(ISERROR(R28/X28-1),"         /0",IF(R28/X28&gt;5,"  *  ",(R28/X28-1)))</f>
        <v>0.11565446339976093</v>
      </c>
    </row>
    <row r="29" spans="1:25" ht="19.5" customHeight="1">
      <c r="A29" s="137" t="s">
        <v>191</v>
      </c>
      <c r="B29" s="135">
        <v>192.541</v>
      </c>
      <c r="C29" s="131">
        <v>231.396</v>
      </c>
      <c r="D29" s="132">
        <v>0</v>
      </c>
      <c r="E29" s="131">
        <v>0</v>
      </c>
      <c r="F29" s="130">
        <f>SUM(B29:E29)</f>
        <v>423.937</v>
      </c>
      <c r="G29" s="134">
        <f>F29/$F$9</f>
        <v>0.00874852075920792</v>
      </c>
      <c r="H29" s="133">
        <v>319.70599999999996</v>
      </c>
      <c r="I29" s="131">
        <v>235.73100000000002</v>
      </c>
      <c r="J29" s="132"/>
      <c r="K29" s="131"/>
      <c r="L29" s="130">
        <f>SUM(H29:K29)</f>
        <v>555.437</v>
      </c>
      <c r="M29" s="136">
        <f>IF(ISERROR(F29/L29-1),"         /0",(F29/L29-1))</f>
        <v>-0.23675052256151463</v>
      </c>
      <c r="N29" s="135">
        <v>2065.875</v>
      </c>
      <c r="O29" s="131">
        <v>1577.869</v>
      </c>
      <c r="P29" s="132"/>
      <c r="Q29" s="131"/>
      <c r="R29" s="130">
        <f>SUM(N29:Q29)</f>
        <v>3643.7439999999997</v>
      </c>
      <c r="S29" s="134">
        <f>R29/$R$9</f>
        <v>0.008338487852699736</v>
      </c>
      <c r="T29" s="133">
        <v>3815.0639999999994</v>
      </c>
      <c r="U29" s="131">
        <v>2405.3689999999997</v>
      </c>
      <c r="V29" s="132"/>
      <c r="W29" s="131"/>
      <c r="X29" s="130">
        <f>SUM(T29:W29)</f>
        <v>6220.432999999999</v>
      </c>
      <c r="Y29" s="129">
        <f>IF(ISERROR(R29/X29-1),"         /0",IF(R29/X29&gt;5,"  *  ",(R29/X29-1)))</f>
        <v>-0.4142298454142983</v>
      </c>
    </row>
    <row r="30" spans="1:25" ht="19.5" customHeight="1">
      <c r="A30" s="137" t="s">
        <v>192</v>
      </c>
      <c r="B30" s="135">
        <v>145.067</v>
      </c>
      <c r="C30" s="131">
        <v>257.2</v>
      </c>
      <c r="D30" s="132">
        <v>0</v>
      </c>
      <c r="E30" s="131">
        <v>0</v>
      </c>
      <c r="F30" s="130">
        <f>SUM(B30:E30)</f>
        <v>402.267</v>
      </c>
      <c r="G30" s="134">
        <f>F30/$F$9</f>
        <v>0.008301330622814927</v>
      </c>
      <c r="H30" s="133">
        <v>183.139</v>
      </c>
      <c r="I30" s="131">
        <v>225.85399999999998</v>
      </c>
      <c r="J30" s="132"/>
      <c r="K30" s="131"/>
      <c r="L30" s="130">
        <f>SUM(H30:K30)</f>
        <v>408.993</v>
      </c>
      <c r="M30" s="136">
        <f aca="true" t="shared" si="8" ref="M30:M36">IF(ISERROR(F30/L30-1),"         /0",(F30/L30-1))</f>
        <v>-0.016445269234436788</v>
      </c>
      <c r="N30" s="135">
        <v>1288.5639999999999</v>
      </c>
      <c r="O30" s="131">
        <v>2061.277</v>
      </c>
      <c r="P30" s="132"/>
      <c r="Q30" s="131"/>
      <c r="R30" s="130">
        <f>SUM(N30:Q30)</f>
        <v>3349.841</v>
      </c>
      <c r="S30" s="134">
        <f>R30/$R$9</f>
        <v>0.007665908605811917</v>
      </c>
      <c r="T30" s="133">
        <v>1032.413</v>
      </c>
      <c r="U30" s="131">
        <v>2032.8619999999996</v>
      </c>
      <c r="V30" s="132"/>
      <c r="W30" s="131"/>
      <c r="X30" s="130">
        <f>SUM(T30:W30)</f>
        <v>3065.2749999999996</v>
      </c>
      <c r="Y30" s="129">
        <f>IF(ISERROR(R30/X30-1),"         /0",IF(R30/X30&gt;5,"  *  ",(R30/X30-1)))</f>
        <v>0.09283538997316731</v>
      </c>
    </row>
    <row r="31" spans="1:25" ht="19.5" customHeight="1">
      <c r="A31" s="137" t="s">
        <v>193</v>
      </c>
      <c r="B31" s="135">
        <v>85.10199999999999</v>
      </c>
      <c r="C31" s="131">
        <v>284.63</v>
      </c>
      <c r="D31" s="132">
        <v>0</v>
      </c>
      <c r="E31" s="131">
        <v>0</v>
      </c>
      <c r="F31" s="130">
        <f aca="true" t="shared" si="9" ref="F31:F36">SUM(B31:E31)</f>
        <v>369.73199999999997</v>
      </c>
      <c r="G31" s="134">
        <f aca="true" t="shared" si="10" ref="G31:G36">F31/$F$9</f>
        <v>0.007629926327127527</v>
      </c>
      <c r="H31" s="133">
        <v>155.078</v>
      </c>
      <c r="I31" s="131">
        <v>308.276</v>
      </c>
      <c r="J31" s="132"/>
      <c r="K31" s="131"/>
      <c r="L31" s="130">
        <f aca="true" t="shared" si="11" ref="L31:L36">SUM(H31:K31)</f>
        <v>463.35400000000004</v>
      </c>
      <c r="M31" s="136">
        <f t="shared" si="8"/>
        <v>-0.20205285807395656</v>
      </c>
      <c r="N31" s="135">
        <v>956.372</v>
      </c>
      <c r="O31" s="131">
        <v>2505.612</v>
      </c>
      <c r="P31" s="132"/>
      <c r="Q31" s="131"/>
      <c r="R31" s="130">
        <f aca="true" t="shared" si="12" ref="R31:R36">SUM(N31:Q31)</f>
        <v>3461.984</v>
      </c>
      <c r="S31" s="134">
        <f aca="true" t="shared" si="13" ref="S31:S36">R31/$R$9</f>
        <v>0.007922541081437346</v>
      </c>
      <c r="T31" s="133">
        <v>1147.158</v>
      </c>
      <c r="U31" s="131">
        <v>2558.68</v>
      </c>
      <c r="V31" s="132"/>
      <c r="W31" s="131"/>
      <c r="X31" s="130">
        <f aca="true" t="shared" si="14" ref="X31:X36">SUM(T31:W31)</f>
        <v>3705.8379999999997</v>
      </c>
      <c r="Y31" s="129">
        <f aca="true" t="shared" si="15" ref="Y31:Y36">IF(ISERROR(R31/X31-1),"         /0",IF(R31/X31&gt;5,"  *  ",(R31/X31-1)))</f>
        <v>-0.06580266055882633</v>
      </c>
    </row>
    <row r="32" spans="1:25" ht="19.5" customHeight="1">
      <c r="A32" s="137" t="s">
        <v>194</v>
      </c>
      <c r="B32" s="135">
        <v>135.808</v>
      </c>
      <c r="C32" s="131">
        <v>128.48399999999998</v>
      </c>
      <c r="D32" s="132">
        <v>0</v>
      </c>
      <c r="E32" s="131">
        <v>0</v>
      </c>
      <c r="F32" s="130">
        <f t="shared" si="9"/>
        <v>264.292</v>
      </c>
      <c r="G32" s="134">
        <f t="shared" si="10"/>
        <v>0.005454027481660198</v>
      </c>
      <c r="H32" s="133"/>
      <c r="I32" s="131"/>
      <c r="J32" s="132"/>
      <c r="K32" s="131"/>
      <c r="L32" s="130">
        <f t="shared" si="11"/>
        <v>0</v>
      </c>
      <c r="M32" s="136" t="str">
        <f t="shared" si="8"/>
        <v>         /0</v>
      </c>
      <c r="N32" s="135">
        <v>789.863</v>
      </c>
      <c r="O32" s="131">
        <v>808.5509999999999</v>
      </c>
      <c r="P32" s="132"/>
      <c r="Q32" s="131"/>
      <c r="R32" s="130">
        <f t="shared" si="12"/>
        <v>1598.414</v>
      </c>
      <c r="S32" s="134">
        <f t="shared" si="13"/>
        <v>0.0036578738030402787</v>
      </c>
      <c r="T32" s="133"/>
      <c r="U32" s="131"/>
      <c r="V32" s="132"/>
      <c r="W32" s="131"/>
      <c r="X32" s="130">
        <f t="shared" si="14"/>
        <v>0</v>
      </c>
      <c r="Y32" s="129" t="str">
        <f t="shared" si="15"/>
        <v>         /0</v>
      </c>
    </row>
    <row r="33" spans="1:25" ht="19.5" customHeight="1">
      <c r="A33" s="137" t="s">
        <v>195</v>
      </c>
      <c r="B33" s="135">
        <v>18.775</v>
      </c>
      <c r="C33" s="131">
        <v>234.78799999999998</v>
      </c>
      <c r="D33" s="132">
        <v>0</v>
      </c>
      <c r="E33" s="131">
        <v>0</v>
      </c>
      <c r="F33" s="130">
        <f t="shared" si="9"/>
        <v>253.563</v>
      </c>
      <c r="G33" s="134">
        <f t="shared" si="10"/>
        <v>0.0052326198686763305</v>
      </c>
      <c r="H33" s="133">
        <v>8.888</v>
      </c>
      <c r="I33" s="131">
        <v>152.602</v>
      </c>
      <c r="J33" s="132"/>
      <c r="K33" s="131"/>
      <c r="L33" s="130">
        <f t="shared" si="11"/>
        <v>161.49</v>
      </c>
      <c r="M33" s="136">
        <f t="shared" si="8"/>
        <v>0.570146758313208</v>
      </c>
      <c r="N33" s="135">
        <v>106.66400000000002</v>
      </c>
      <c r="O33" s="131">
        <v>1895.547</v>
      </c>
      <c r="P33" s="132"/>
      <c r="Q33" s="131"/>
      <c r="R33" s="130">
        <f t="shared" si="12"/>
        <v>2002.211</v>
      </c>
      <c r="S33" s="134">
        <f t="shared" si="13"/>
        <v>0.004581938825022227</v>
      </c>
      <c r="T33" s="133">
        <v>77.34</v>
      </c>
      <c r="U33" s="131">
        <v>1855.691</v>
      </c>
      <c r="V33" s="132"/>
      <c r="W33" s="131"/>
      <c r="X33" s="130">
        <f t="shared" si="14"/>
        <v>1933.031</v>
      </c>
      <c r="Y33" s="129">
        <f t="shared" si="15"/>
        <v>0.03578835517899104</v>
      </c>
    </row>
    <row r="34" spans="1:25" ht="19.5" customHeight="1">
      <c r="A34" s="137" t="s">
        <v>196</v>
      </c>
      <c r="B34" s="135">
        <v>126.431</v>
      </c>
      <c r="C34" s="131">
        <v>95.611</v>
      </c>
      <c r="D34" s="132">
        <v>0.04</v>
      </c>
      <c r="E34" s="131">
        <v>0.03</v>
      </c>
      <c r="F34" s="130">
        <f t="shared" si="9"/>
        <v>222.112</v>
      </c>
      <c r="G34" s="134">
        <f t="shared" si="10"/>
        <v>0.004583585397993545</v>
      </c>
      <c r="H34" s="133">
        <v>148.404</v>
      </c>
      <c r="I34" s="131">
        <v>138.80700000000002</v>
      </c>
      <c r="J34" s="132"/>
      <c r="K34" s="131"/>
      <c r="L34" s="130">
        <f t="shared" si="11"/>
        <v>287.211</v>
      </c>
      <c r="M34" s="136">
        <f t="shared" si="8"/>
        <v>-0.22665914606334725</v>
      </c>
      <c r="N34" s="135">
        <v>1231.1550000000002</v>
      </c>
      <c r="O34" s="131">
        <v>793.5529999999998</v>
      </c>
      <c r="P34" s="132">
        <v>0.04</v>
      </c>
      <c r="Q34" s="131">
        <v>0.03</v>
      </c>
      <c r="R34" s="130">
        <f t="shared" si="12"/>
        <v>2024.778</v>
      </c>
      <c r="S34" s="134">
        <f t="shared" si="13"/>
        <v>0.004633582040180009</v>
      </c>
      <c r="T34" s="133">
        <v>1031.3690000000001</v>
      </c>
      <c r="U34" s="131">
        <v>792.5129999999999</v>
      </c>
      <c r="V34" s="132">
        <v>0</v>
      </c>
      <c r="W34" s="131">
        <v>0</v>
      </c>
      <c r="X34" s="130">
        <f t="shared" si="14"/>
        <v>1823.882</v>
      </c>
      <c r="Y34" s="129">
        <f t="shared" si="15"/>
        <v>0.11014747664596714</v>
      </c>
    </row>
    <row r="35" spans="1:25" ht="19.5" customHeight="1">
      <c r="A35" s="137" t="s">
        <v>197</v>
      </c>
      <c r="B35" s="135">
        <v>125.745</v>
      </c>
      <c r="C35" s="131">
        <v>95.301</v>
      </c>
      <c r="D35" s="132">
        <v>0</v>
      </c>
      <c r="E35" s="131">
        <v>0</v>
      </c>
      <c r="F35" s="130">
        <f t="shared" si="9"/>
        <v>221.046</v>
      </c>
      <c r="G35" s="134">
        <f t="shared" si="10"/>
        <v>0.004561587027647678</v>
      </c>
      <c r="H35" s="133">
        <v>95.09899999999999</v>
      </c>
      <c r="I35" s="131">
        <v>88.788</v>
      </c>
      <c r="J35" s="132"/>
      <c r="K35" s="131"/>
      <c r="L35" s="130">
        <f t="shared" si="11"/>
        <v>183.887</v>
      </c>
      <c r="M35" s="136">
        <f t="shared" si="8"/>
        <v>0.202075187479267</v>
      </c>
      <c r="N35" s="135">
        <v>810.933</v>
      </c>
      <c r="O35" s="131">
        <v>862.764</v>
      </c>
      <c r="P35" s="132"/>
      <c r="Q35" s="131"/>
      <c r="R35" s="130">
        <f t="shared" si="12"/>
        <v>1673.6970000000001</v>
      </c>
      <c r="S35" s="134">
        <f t="shared" si="13"/>
        <v>0.0038301543971255916</v>
      </c>
      <c r="T35" s="133">
        <v>936.7829999999999</v>
      </c>
      <c r="U35" s="131">
        <v>1019.544</v>
      </c>
      <c r="V35" s="132"/>
      <c r="W35" s="131"/>
      <c r="X35" s="130">
        <f t="shared" si="14"/>
        <v>1956.3269999999998</v>
      </c>
      <c r="Y35" s="129">
        <f t="shared" si="15"/>
        <v>-0.14446971288542232</v>
      </c>
    </row>
    <row r="36" spans="1:25" ht="19.5" customHeight="1">
      <c r="A36" s="137" t="s">
        <v>198</v>
      </c>
      <c r="B36" s="135">
        <v>0</v>
      </c>
      <c r="C36" s="131">
        <v>0</v>
      </c>
      <c r="D36" s="132">
        <v>173.14</v>
      </c>
      <c r="E36" s="131">
        <v>24.833</v>
      </c>
      <c r="F36" s="130">
        <f t="shared" si="9"/>
        <v>197.97299999999998</v>
      </c>
      <c r="G36" s="134">
        <f t="shared" si="10"/>
        <v>0.004085444064242256</v>
      </c>
      <c r="H36" s="133">
        <v>0</v>
      </c>
      <c r="I36" s="131">
        <v>0</v>
      </c>
      <c r="J36" s="132"/>
      <c r="K36" s="131"/>
      <c r="L36" s="130">
        <f t="shared" si="11"/>
        <v>0</v>
      </c>
      <c r="M36" s="136" t="str">
        <f t="shared" si="8"/>
        <v>         /0</v>
      </c>
      <c r="N36" s="135">
        <v>0</v>
      </c>
      <c r="O36" s="131">
        <v>0.3</v>
      </c>
      <c r="P36" s="132">
        <v>415.041</v>
      </c>
      <c r="Q36" s="131">
        <v>183.81300000000002</v>
      </c>
      <c r="R36" s="130">
        <f t="shared" si="12"/>
        <v>599.154</v>
      </c>
      <c r="S36" s="134">
        <f t="shared" si="13"/>
        <v>0.001371127705705027</v>
      </c>
      <c r="T36" s="133">
        <v>0</v>
      </c>
      <c r="U36" s="131">
        <v>0</v>
      </c>
      <c r="V36" s="132"/>
      <c r="W36" s="131"/>
      <c r="X36" s="130">
        <f t="shared" si="14"/>
        <v>0</v>
      </c>
      <c r="Y36" s="129" t="str">
        <f t="shared" si="15"/>
        <v>         /0</v>
      </c>
    </row>
    <row r="37" spans="1:25" ht="19.5" customHeight="1">
      <c r="A37" s="137" t="s">
        <v>199</v>
      </c>
      <c r="B37" s="135">
        <v>172.374</v>
      </c>
      <c r="C37" s="131">
        <v>16.298</v>
      </c>
      <c r="D37" s="132">
        <v>0</v>
      </c>
      <c r="E37" s="131">
        <v>0</v>
      </c>
      <c r="F37" s="130">
        <f aca="true" t="shared" si="16" ref="F37:F43">SUM(B37:E37)</f>
        <v>188.672</v>
      </c>
      <c r="G37" s="134">
        <f aca="true" t="shared" si="17" ref="G37:G43">F37/$F$9</f>
        <v>0.003893505187519081</v>
      </c>
      <c r="H37" s="133"/>
      <c r="I37" s="131"/>
      <c r="J37" s="132"/>
      <c r="K37" s="131"/>
      <c r="L37" s="130">
        <f aca="true" t="shared" si="18" ref="L37:L43">SUM(H37:K37)</f>
        <v>0</v>
      </c>
      <c r="M37" s="136" t="str">
        <f aca="true" t="shared" si="19" ref="M37:M43">IF(ISERROR(F37/L37-1),"         /0",(F37/L37-1))</f>
        <v>         /0</v>
      </c>
      <c r="N37" s="135">
        <v>1130.347</v>
      </c>
      <c r="O37" s="131">
        <v>310.361</v>
      </c>
      <c r="P37" s="132"/>
      <c r="Q37" s="131"/>
      <c r="R37" s="130">
        <f aca="true" t="shared" si="20" ref="R37:R43">SUM(N37:Q37)</f>
        <v>1440.708</v>
      </c>
      <c r="S37" s="134">
        <f aca="true" t="shared" si="21" ref="S37:S43">R37/$R$9</f>
        <v>0.003296973156535512</v>
      </c>
      <c r="T37" s="133"/>
      <c r="U37" s="131"/>
      <c r="V37" s="132"/>
      <c r="W37" s="131"/>
      <c r="X37" s="130">
        <f aca="true" t="shared" si="22" ref="X37:X43">SUM(T37:W37)</f>
        <v>0</v>
      </c>
      <c r="Y37" s="129" t="str">
        <f aca="true" t="shared" si="23" ref="Y37:Y43">IF(ISERROR(R37/X37-1),"         /0",IF(R37/X37&gt;5,"  *  ",(R37/X37-1)))</f>
        <v>         /0</v>
      </c>
    </row>
    <row r="38" spans="1:25" ht="19.5" customHeight="1">
      <c r="A38" s="137" t="s">
        <v>200</v>
      </c>
      <c r="B38" s="135">
        <v>125.83500000000002</v>
      </c>
      <c r="C38" s="131">
        <v>40.812</v>
      </c>
      <c r="D38" s="132">
        <v>0</v>
      </c>
      <c r="E38" s="131">
        <v>0</v>
      </c>
      <c r="F38" s="130">
        <f>SUM(B38:E38)</f>
        <v>166.64700000000002</v>
      </c>
      <c r="G38" s="134">
        <f>F38/$F$9</f>
        <v>0.0034389891398007777</v>
      </c>
      <c r="H38" s="133">
        <v>226.507</v>
      </c>
      <c r="I38" s="131">
        <v>112.83</v>
      </c>
      <c r="J38" s="132"/>
      <c r="K38" s="131"/>
      <c r="L38" s="130">
        <f>SUM(H38:K38)</f>
        <v>339.337</v>
      </c>
      <c r="M38" s="136">
        <f>IF(ISERROR(F38/L38-1),"         /0",(F38/L38-1))</f>
        <v>-0.5089041277550046</v>
      </c>
      <c r="N38" s="135">
        <v>2241.0080000000007</v>
      </c>
      <c r="O38" s="131">
        <v>1039.215</v>
      </c>
      <c r="P38" s="132"/>
      <c r="Q38" s="131"/>
      <c r="R38" s="130">
        <f>SUM(N38:Q38)</f>
        <v>3280.223000000001</v>
      </c>
      <c r="S38" s="134">
        <f>R38/$R$9</f>
        <v>0.007506592021735417</v>
      </c>
      <c r="T38" s="133">
        <v>2272.9109999999987</v>
      </c>
      <c r="U38" s="131">
        <v>1142.028</v>
      </c>
      <c r="V38" s="132"/>
      <c r="W38" s="131"/>
      <c r="X38" s="130">
        <f>SUM(T38:W38)</f>
        <v>3414.9389999999985</v>
      </c>
      <c r="Y38" s="129">
        <f>IF(ISERROR(R38/X38-1),"         /0",IF(R38/X38&gt;5,"  *  ",(R38/X38-1)))</f>
        <v>-0.039449020904911536</v>
      </c>
    </row>
    <row r="39" spans="1:25" ht="19.5" customHeight="1">
      <c r="A39" s="137" t="s">
        <v>201</v>
      </c>
      <c r="B39" s="135">
        <v>78.395</v>
      </c>
      <c r="C39" s="131">
        <v>77.806</v>
      </c>
      <c r="D39" s="132">
        <v>0</v>
      </c>
      <c r="E39" s="131">
        <v>0</v>
      </c>
      <c r="F39" s="130">
        <f t="shared" si="16"/>
        <v>156.201</v>
      </c>
      <c r="G39" s="134">
        <f t="shared" si="17"/>
        <v>0.003223421619507229</v>
      </c>
      <c r="H39" s="133">
        <v>56.625</v>
      </c>
      <c r="I39" s="131">
        <v>0</v>
      </c>
      <c r="J39" s="132"/>
      <c r="K39" s="131"/>
      <c r="L39" s="130">
        <f t="shared" si="18"/>
        <v>56.625</v>
      </c>
      <c r="M39" s="136">
        <f t="shared" si="19"/>
        <v>1.7585165562913905</v>
      </c>
      <c r="N39" s="135">
        <v>389.45599999999996</v>
      </c>
      <c r="O39" s="131">
        <v>807.2650000000001</v>
      </c>
      <c r="P39" s="132"/>
      <c r="Q39" s="131"/>
      <c r="R39" s="130">
        <f t="shared" si="20"/>
        <v>1196.721</v>
      </c>
      <c r="S39" s="134">
        <f t="shared" si="21"/>
        <v>0.002738623657855953</v>
      </c>
      <c r="T39" s="133">
        <v>397.24800000000005</v>
      </c>
      <c r="U39" s="131">
        <v>589.024</v>
      </c>
      <c r="V39" s="132"/>
      <c r="W39" s="131"/>
      <c r="X39" s="130">
        <f t="shared" si="22"/>
        <v>986.272</v>
      </c>
      <c r="Y39" s="129">
        <f t="shared" si="23"/>
        <v>0.21337825670808863</v>
      </c>
    </row>
    <row r="40" spans="1:25" ht="19.5" customHeight="1">
      <c r="A40" s="137" t="s">
        <v>202</v>
      </c>
      <c r="B40" s="135">
        <v>109.056</v>
      </c>
      <c r="C40" s="131">
        <v>33.873999999999995</v>
      </c>
      <c r="D40" s="132">
        <v>0</v>
      </c>
      <c r="E40" s="131">
        <v>0</v>
      </c>
      <c r="F40" s="130">
        <f t="shared" si="16"/>
        <v>142.93</v>
      </c>
      <c r="G40" s="134">
        <f t="shared" si="17"/>
        <v>0.0029495563541601416</v>
      </c>
      <c r="H40" s="133">
        <v>88.68700000000001</v>
      </c>
      <c r="I40" s="131">
        <v>47.651</v>
      </c>
      <c r="J40" s="132"/>
      <c r="K40" s="131"/>
      <c r="L40" s="130">
        <f t="shared" si="18"/>
        <v>136.33800000000002</v>
      </c>
      <c r="M40" s="136">
        <f t="shared" si="19"/>
        <v>0.04835042321289729</v>
      </c>
      <c r="N40" s="135">
        <v>902.4639999999999</v>
      </c>
      <c r="O40" s="131">
        <v>346.8020000000001</v>
      </c>
      <c r="P40" s="132">
        <v>0.224</v>
      </c>
      <c r="Q40" s="131">
        <v>0.246</v>
      </c>
      <c r="R40" s="130">
        <f t="shared" si="20"/>
        <v>1249.736</v>
      </c>
      <c r="S40" s="134">
        <f t="shared" si="21"/>
        <v>0.002859945280206721</v>
      </c>
      <c r="T40" s="133">
        <v>777.9599999999999</v>
      </c>
      <c r="U40" s="131">
        <v>364.59900000000005</v>
      </c>
      <c r="V40" s="132">
        <v>1.249</v>
      </c>
      <c r="W40" s="131">
        <v>1.363</v>
      </c>
      <c r="X40" s="130">
        <f t="shared" si="22"/>
        <v>1145.171</v>
      </c>
      <c r="Y40" s="129">
        <f t="shared" si="23"/>
        <v>0.09130950748840139</v>
      </c>
    </row>
    <row r="41" spans="1:25" ht="19.5" customHeight="1">
      <c r="A41" s="137" t="s">
        <v>203</v>
      </c>
      <c r="B41" s="135">
        <v>120.45</v>
      </c>
      <c r="C41" s="131">
        <v>0</v>
      </c>
      <c r="D41" s="132">
        <v>0</v>
      </c>
      <c r="E41" s="131">
        <v>0</v>
      </c>
      <c r="F41" s="130">
        <f t="shared" si="16"/>
        <v>120.45</v>
      </c>
      <c r="G41" s="134">
        <f t="shared" si="17"/>
        <v>0.0024856507581234805</v>
      </c>
      <c r="H41" s="133">
        <v>200.736</v>
      </c>
      <c r="I41" s="131">
        <v>88.176</v>
      </c>
      <c r="J41" s="132"/>
      <c r="K41" s="131"/>
      <c r="L41" s="130">
        <f t="shared" si="18"/>
        <v>288.912</v>
      </c>
      <c r="M41" s="136">
        <f t="shared" si="19"/>
        <v>-0.5830910450240903</v>
      </c>
      <c r="N41" s="135">
        <v>1185.605</v>
      </c>
      <c r="O41" s="131">
        <v>150.20400000000004</v>
      </c>
      <c r="P41" s="132"/>
      <c r="Q41" s="131"/>
      <c r="R41" s="130">
        <f t="shared" si="20"/>
        <v>1335.809</v>
      </c>
      <c r="S41" s="134">
        <f t="shared" si="21"/>
        <v>0.0030569181369566527</v>
      </c>
      <c r="T41" s="133">
        <v>809.385</v>
      </c>
      <c r="U41" s="131">
        <v>309.39300000000003</v>
      </c>
      <c r="V41" s="132"/>
      <c r="W41" s="131"/>
      <c r="X41" s="130">
        <f t="shared" si="22"/>
        <v>1118.778</v>
      </c>
      <c r="Y41" s="129">
        <f t="shared" si="23"/>
        <v>0.1939893347920678</v>
      </c>
    </row>
    <row r="42" spans="1:25" ht="19.5" customHeight="1">
      <c r="A42" s="137" t="s">
        <v>204</v>
      </c>
      <c r="B42" s="135">
        <v>56.939</v>
      </c>
      <c r="C42" s="131">
        <v>37.222</v>
      </c>
      <c r="D42" s="132">
        <v>0</v>
      </c>
      <c r="E42" s="131">
        <v>0</v>
      </c>
      <c r="F42" s="130">
        <f t="shared" si="16"/>
        <v>94.161</v>
      </c>
      <c r="G42" s="134">
        <f t="shared" si="17"/>
        <v>0.0019431412290217107</v>
      </c>
      <c r="H42" s="133">
        <v>75.083</v>
      </c>
      <c r="I42" s="131">
        <v>65.594</v>
      </c>
      <c r="J42" s="132"/>
      <c r="K42" s="131"/>
      <c r="L42" s="130">
        <f t="shared" si="18"/>
        <v>140.677</v>
      </c>
      <c r="M42" s="136">
        <f t="shared" si="19"/>
        <v>-0.33065817439951084</v>
      </c>
      <c r="N42" s="135">
        <v>56.939</v>
      </c>
      <c r="O42" s="131">
        <v>37.222</v>
      </c>
      <c r="P42" s="132">
        <v>593.9079999999999</v>
      </c>
      <c r="Q42" s="131">
        <v>494.60900000000004</v>
      </c>
      <c r="R42" s="130">
        <f t="shared" si="20"/>
        <v>1182.6779999999999</v>
      </c>
      <c r="S42" s="134">
        <f t="shared" si="21"/>
        <v>0.002706487101359266</v>
      </c>
      <c r="T42" s="133">
        <v>75.083</v>
      </c>
      <c r="U42" s="131">
        <v>65.594</v>
      </c>
      <c r="V42" s="132">
        <v>245.699</v>
      </c>
      <c r="W42" s="131">
        <v>265.086</v>
      </c>
      <c r="X42" s="130">
        <f t="shared" si="22"/>
        <v>651.462</v>
      </c>
      <c r="Y42" s="129">
        <f t="shared" si="23"/>
        <v>0.8154213139062598</v>
      </c>
    </row>
    <row r="43" spans="1:25" ht="19.5" customHeight="1">
      <c r="A43" s="137" t="s">
        <v>205</v>
      </c>
      <c r="B43" s="135">
        <v>73.123</v>
      </c>
      <c r="C43" s="131">
        <v>19.383</v>
      </c>
      <c r="D43" s="132">
        <v>0</v>
      </c>
      <c r="E43" s="131">
        <v>0</v>
      </c>
      <c r="F43" s="130">
        <f t="shared" si="16"/>
        <v>92.506</v>
      </c>
      <c r="G43" s="134">
        <f t="shared" si="17"/>
        <v>0.001908988036786805</v>
      </c>
      <c r="H43" s="133">
        <v>61.026</v>
      </c>
      <c r="I43" s="131">
        <v>17.666000000000004</v>
      </c>
      <c r="J43" s="132"/>
      <c r="K43" s="131"/>
      <c r="L43" s="130">
        <f t="shared" si="18"/>
        <v>78.69200000000001</v>
      </c>
      <c r="M43" s="136">
        <f t="shared" si="19"/>
        <v>0.1755451634219487</v>
      </c>
      <c r="N43" s="135">
        <v>613.642</v>
      </c>
      <c r="O43" s="131">
        <v>165.91100000000003</v>
      </c>
      <c r="P43" s="132"/>
      <c r="Q43" s="131"/>
      <c r="R43" s="130">
        <f t="shared" si="20"/>
        <v>779.5530000000001</v>
      </c>
      <c r="S43" s="134">
        <f t="shared" si="21"/>
        <v>0.0017839599107499426</v>
      </c>
      <c r="T43" s="133">
        <v>696.835</v>
      </c>
      <c r="U43" s="131">
        <v>151.82299999999998</v>
      </c>
      <c r="V43" s="132"/>
      <c r="W43" s="131"/>
      <c r="X43" s="130">
        <f t="shared" si="22"/>
        <v>848.658</v>
      </c>
      <c r="Y43" s="129">
        <f t="shared" si="23"/>
        <v>-0.08142856132859166</v>
      </c>
    </row>
    <row r="44" spans="1:25" ht="19.5" customHeight="1">
      <c r="A44" s="137" t="s">
        <v>206</v>
      </c>
      <c r="B44" s="135">
        <v>56.116</v>
      </c>
      <c r="C44" s="131">
        <v>27.733</v>
      </c>
      <c r="D44" s="132">
        <v>0</v>
      </c>
      <c r="E44" s="131">
        <v>0</v>
      </c>
      <c r="F44" s="130">
        <f aca="true" t="shared" si="24" ref="F44:F49">SUM(B44:E44)</f>
        <v>83.849</v>
      </c>
      <c r="G44" s="134">
        <f aca="true" t="shared" si="25" ref="G44:G49">F44/$F$9</f>
        <v>0.0017303389822988437</v>
      </c>
      <c r="H44" s="133">
        <v>93.727</v>
      </c>
      <c r="I44" s="131">
        <v>43.463</v>
      </c>
      <c r="J44" s="132"/>
      <c r="K44" s="131"/>
      <c r="L44" s="130">
        <f aca="true" t="shared" si="26" ref="L44:L49">SUM(H44:K44)</f>
        <v>137.19</v>
      </c>
      <c r="M44" s="136">
        <f aca="true" t="shared" si="27" ref="M44:M49">IF(ISERROR(F44/L44-1),"         /0",(F44/L44-1))</f>
        <v>-0.3888111378380348</v>
      </c>
      <c r="N44" s="135">
        <v>470.61599999999993</v>
      </c>
      <c r="O44" s="131">
        <v>253.959</v>
      </c>
      <c r="P44" s="132">
        <v>0</v>
      </c>
      <c r="Q44" s="131">
        <v>0</v>
      </c>
      <c r="R44" s="130">
        <f aca="true" t="shared" si="28" ref="R44:R49">SUM(N44:Q44)</f>
        <v>724.5749999999999</v>
      </c>
      <c r="S44" s="134">
        <f aca="true" t="shared" si="29" ref="S44:S49">R44/$R$9</f>
        <v>0.0016581460815770566</v>
      </c>
      <c r="T44" s="133">
        <v>575.1580000000001</v>
      </c>
      <c r="U44" s="131">
        <v>509.671</v>
      </c>
      <c r="V44" s="132">
        <v>2.683</v>
      </c>
      <c r="W44" s="131">
        <v>4.268</v>
      </c>
      <c r="X44" s="130">
        <f aca="true" t="shared" si="30" ref="X44:X49">SUM(T44:W44)</f>
        <v>1091.7800000000002</v>
      </c>
      <c r="Y44" s="129">
        <f aca="true" t="shared" si="31" ref="Y44:Y49">IF(ISERROR(R44/X44-1),"         /0",IF(R44/X44&gt;5,"  *  ",(R44/X44-1)))</f>
        <v>-0.3363360750334319</v>
      </c>
    </row>
    <row r="45" spans="1:25" ht="19.5" customHeight="1">
      <c r="A45" s="137" t="s">
        <v>207</v>
      </c>
      <c r="B45" s="135">
        <v>56.504999999999995</v>
      </c>
      <c r="C45" s="131">
        <v>21.176</v>
      </c>
      <c r="D45" s="132">
        <v>0</v>
      </c>
      <c r="E45" s="131">
        <v>0</v>
      </c>
      <c r="F45" s="130">
        <f t="shared" si="24"/>
        <v>77.681</v>
      </c>
      <c r="G45" s="134">
        <f t="shared" si="25"/>
        <v>0.001603053852567788</v>
      </c>
      <c r="H45" s="133">
        <v>49.076</v>
      </c>
      <c r="I45" s="131">
        <v>21.193</v>
      </c>
      <c r="J45" s="132"/>
      <c r="K45" s="131"/>
      <c r="L45" s="130">
        <f t="shared" si="26"/>
        <v>70.269</v>
      </c>
      <c r="M45" s="136">
        <f t="shared" si="27"/>
        <v>0.10548036829896534</v>
      </c>
      <c r="N45" s="135">
        <v>623.4200000000001</v>
      </c>
      <c r="O45" s="131">
        <v>151.588</v>
      </c>
      <c r="P45" s="132"/>
      <c r="Q45" s="131"/>
      <c r="R45" s="130">
        <f t="shared" si="28"/>
        <v>775.008</v>
      </c>
      <c r="S45" s="134">
        <f t="shared" si="29"/>
        <v>0.00177355895302884</v>
      </c>
      <c r="T45" s="133">
        <v>594.236</v>
      </c>
      <c r="U45" s="131">
        <v>185.15</v>
      </c>
      <c r="V45" s="132">
        <v>0</v>
      </c>
      <c r="W45" s="131">
        <v>0</v>
      </c>
      <c r="X45" s="130">
        <f t="shared" si="30"/>
        <v>779.386</v>
      </c>
      <c r="Y45" s="129">
        <f t="shared" si="31"/>
        <v>-0.005617242290726243</v>
      </c>
    </row>
    <row r="46" spans="1:25" ht="19.5" customHeight="1">
      <c r="A46" s="137" t="s">
        <v>208</v>
      </c>
      <c r="B46" s="135">
        <v>49.607</v>
      </c>
      <c r="C46" s="131">
        <v>27.078</v>
      </c>
      <c r="D46" s="132">
        <v>0</v>
      </c>
      <c r="E46" s="131">
        <v>0</v>
      </c>
      <c r="F46" s="130">
        <f t="shared" si="24"/>
        <v>76.685</v>
      </c>
      <c r="G46" s="134">
        <f t="shared" si="25"/>
        <v>0.0015825000281170535</v>
      </c>
      <c r="H46" s="133">
        <v>73.30499999999999</v>
      </c>
      <c r="I46" s="131">
        <v>32.18</v>
      </c>
      <c r="J46" s="132"/>
      <c r="K46" s="131"/>
      <c r="L46" s="130">
        <f t="shared" si="26"/>
        <v>105.48499999999999</v>
      </c>
      <c r="M46" s="136">
        <f t="shared" si="27"/>
        <v>-0.27302460065412126</v>
      </c>
      <c r="N46" s="135">
        <v>471.2849999999999</v>
      </c>
      <c r="O46" s="131">
        <v>250.881</v>
      </c>
      <c r="P46" s="132"/>
      <c r="Q46" s="131"/>
      <c r="R46" s="130">
        <f t="shared" si="28"/>
        <v>722.1659999999999</v>
      </c>
      <c r="S46" s="134">
        <f t="shared" si="29"/>
        <v>0.001652633230718941</v>
      </c>
      <c r="T46" s="133">
        <v>1138.974</v>
      </c>
      <c r="U46" s="131">
        <v>927.236</v>
      </c>
      <c r="V46" s="132"/>
      <c r="W46" s="131"/>
      <c r="X46" s="130">
        <f t="shared" si="30"/>
        <v>2066.21</v>
      </c>
      <c r="Y46" s="129">
        <f t="shared" si="31"/>
        <v>-0.6504876077455826</v>
      </c>
    </row>
    <row r="47" spans="1:25" ht="19.5" customHeight="1">
      <c r="A47" s="137" t="s">
        <v>209</v>
      </c>
      <c r="B47" s="135">
        <v>35.237</v>
      </c>
      <c r="C47" s="131">
        <v>36.021</v>
      </c>
      <c r="D47" s="132">
        <v>0</v>
      </c>
      <c r="E47" s="131">
        <v>0</v>
      </c>
      <c r="F47" s="130">
        <f t="shared" si="24"/>
        <v>71.25800000000001</v>
      </c>
      <c r="G47" s="134">
        <f t="shared" si="25"/>
        <v>0.0014705064485044665</v>
      </c>
      <c r="H47" s="133">
        <v>0</v>
      </c>
      <c r="I47" s="131">
        <v>0</v>
      </c>
      <c r="J47" s="132">
        <v>0</v>
      </c>
      <c r="K47" s="131">
        <v>0</v>
      </c>
      <c r="L47" s="130">
        <f t="shared" si="26"/>
        <v>0</v>
      </c>
      <c r="M47" s="136" t="str">
        <f t="shared" si="27"/>
        <v>         /0</v>
      </c>
      <c r="N47" s="135">
        <v>106.83099999999999</v>
      </c>
      <c r="O47" s="131">
        <v>108.79100000000001</v>
      </c>
      <c r="P47" s="132"/>
      <c r="Q47" s="131"/>
      <c r="R47" s="130">
        <f t="shared" si="28"/>
        <v>215.622</v>
      </c>
      <c r="S47" s="134">
        <f t="shared" si="29"/>
        <v>0.0004934379110538014</v>
      </c>
      <c r="T47" s="133">
        <v>0</v>
      </c>
      <c r="U47" s="131">
        <v>0</v>
      </c>
      <c r="V47" s="132">
        <v>0</v>
      </c>
      <c r="W47" s="131">
        <v>0</v>
      </c>
      <c r="X47" s="130">
        <f t="shared" si="30"/>
        <v>0</v>
      </c>
      <c r="Y47" s="129" t="str">
        <f t="shared" si="31"/>
        <v>         /0</v>
      </c>
    </row>
    <row r="48" spans="1:25" ht="19.5" customHeight="1">
      <c r="A48" s="137" t="s">
        <v>210</v>
      </c>
      <c r="B48" s="135">
        <v>53.2</v>
      </c>
      <c r="C48" s="131">
        <v>10.611</v>
      </c>
      <c r="D48" s="132">
        <v>0</v>
      </c>
      <c r="E48" s="131">
        <v>0</v>
      </c>
      <c r="F48" s="130">
        <f t="shared" si="24"/>
        <v>63.81100000000001</v>
      </c>
      <c r="G48" s="134">
        <f t="shared" si="25"/>
        <v>0.0013168274016323572</v>
      </c>
      <c r="H48" s="133">
        <v>30.839</v>
      </c>
      <c r="I48" s="131">
        <v>26.436</v>
      </c>
      <c r="J48" s="132"/>
      <c r="K48" s="131"/>
      <c r="L48" s="130">
        <f t="shared" si="26"/>
        <v>57.275</v>
      </c>
      <c r="M48" s="136">
        <f t="shared" si="27"/>
        <v>0.1141161065037104</v>
      </c>
      <c r="N48" s="135">
        <v>404.828</v>
      </c>
      <c r="O48" s="131">
        <v>108.578</v>
      </c>
      <c r="P48" s="132"/>
      <c r="Q48" s="131"/>
      <c r="R48" s="130">
        <f t="shared" si="28"/>
        <v>513.406</v>
      </c>
      <c r="S48" s="134">
        <f t="shared" si="29"/>
        <v>0.0011748985918064389</v>
      </c>
      <c r="T48" s="133">
        <v>271.48900000000003</v>
      </c>
      <c r="U48" s="131">
        <v>161.799</v>
      </c>
      <c r="V48" s="132"/>
      <c r="W48" s="131"/>
      <c r="X48" s="130">
        <f t="shared" si="30"/>
        <v>433.288</v>
      </c>
      <c r="Y48" s="129">
        <f t="shared" si="31"/>
        <v>0.1849070364284262</v>
      </c>
    </row>
    <row r="49" spans="1:25" ht="19.5" customHeight="1" thickBot="1">
      <c r="A49" s="128" t="s">
        <v>171</v>
      </c>
      <c r="B49" s="126">
        <v>128.772</v>
      </c>
      <c r="C49" s="122">
        <v>46.64300000000001</v>
      </c>
      <c r="D49" s="123">
        <v>0.29500000000000004</v>
      </c>
      <c r="E49" s="122">
        <v>0.555</v>
      </c>
      <c r="F49" s="121">
        <f t="shared" si="24"/>
        <v>176.265</v>
      </c>
      <c r="G49" s="125">
        <f t="shared" si="25"/>
        <v>0.0036374697457919073</v>
      </c>
      <c r="H49" s="124">
        <v>215.69400000000002</v>
      </c>
      <c r="I49" s="122">
        <v>99.428</v>
      </c>
      <c r="J49" s="123">
        <v>0.922</v>
      </c>
      <c r="K49" s="122">
        <v>0.712</v>
      </c>
      <c r="L49" s="121">
        <f t="shared" si="26"/>
        <v>316.75600000000003</v>
      </c>
      <c r="M49" s="127">
        <f t="shared" si="27"/>
        <v>-0.44353066713811273</v>
      </c>
      <c r="N49" s="126">
        <v>1963.3519999999999</v>
      </c>
      <c r="O49" s="122">
        <v>472.18399999999997</v>
      </c>
      <c r="P49" s="123">
        <v>246.59099999999995</v>
      </c>
      <c r="Q49" s="122">
        <v>53.364</v>
      </c>
      <c r="R49" s="121">
        <f t="shared" si="28"/>
        <v>2735.491</v>
      </c>
      <c r="S49" s="125">
        <f t="shared" si="29"/>
        <v>0.006260005772817589</v>
      </c>
      <c r="T49" s="124">
        <v>1485.4010000000005</v>
      </c>
      <c r="U49" s="122">
        <v>315.50999999999993</v>
      </c>
      <c r="V49" s="123">
        <v>4667.660999999999</v>
      </c>
      <c r="W49" s="122">
        <v>4020.9040000000005</v>
      </c>
      <c r="X49" s="121">
        <f t="shared" si="30"/>
        <v>10489.476</v>
      </c>
      <c r="Y49" s="120">
        <f t="shared" si="31"/>
        <v>-0.7392156672077805</v>
      </c>
    </row>
    <row r="50" ht="15" thickTop="1">
      <c r="A50" s="111"/>
    </row>
    <row r="51" ht="14.25">
      <c r="A51" s="111" t="s">
        <v>41</v>
      </c>
    </row>
    <row r="52" ht="14.25">
      <c r="A52" s="118" t="s">
        <v>28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0:Y65536 M50:M65536 Y3 M3">
    <cfRule type="cellIs" priority="9" dxfId="99" operator="lessThan" stopIfTrue="1">
      <formula>0</formula>
    </cfRule>
  </conditionalFormatting>
  <conditionalFormatting sqref="Y9:Y49 M9:M49">
    <cfRule type="cellIs" priority="10" dxfId="99" operator="lessThan">
      <formula>0</formula>
    </cfRule>
    <cfRule type="cellIs" priority="11" dxfId="101" operator="greaterThanOrEqual" stopIfTrue="1">
      <formula>0</formula>
    </cfRule>
  </conditionalFormatting>
  <conditionalFormatting sqref="G7:G8">
    <cfRule type="cellIs" priority="5" dxfId="99" operator="lessThan" stopIfTrue="1">
      <formula>0</formula>
    </cfRule>
  </conditionalFormatting>
  <conditionalFormatting sqref="S7:S8">
    <cfRule type="cellIs" priority="4" dxfId="99" operator="lessThan" stopIfTrue="1">
      <formula>0</formula>
    </cfRule>
  </conditionalFormatting>
  <conditionalFormatting sqref="M5 Y5 Y7:Y8 M7:M8">
    <cfRule type="cellIs" priority="6" dxfId="99" operator="lessThan" stopIfTrue="1">
      <formula>0</formula>
    </cfRule>
  </conditionalFormatting>
  <conditionalFormatting sqref="M6 Y6">
    <cfRule type="cellIs" priority="3" dxfId="99" operator="lessThan" stopIfTrue="1">
      <formula>0</formula>
    </cfRule>
  </conditionalFormatting>
  <conditionalFormatting sqref="G6">
    <cfRule type="cellIs" priority="2" dxfId="99" operator="lessThan" stopIfTrue="1">
      <formula>0</formula>
    </cfRule>
  </conditionalFormatting>
  <conditionalFormatting sqref="S6">
    <cfRule type="cellIs" priority="1" dxfId="99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37">
      <selection activeCell="A60" sqref="A60"/>
    </sheetView>
  </sheetViews>
  <sheetFormatPr defaultColWidth="9.140625" defaultRowHeight="15"/>
  <cols>
    <col min="1" max="1" width="15.8515625" style="165" customWidth="1"/>
    <col min="2" max="2" width="12.28125" style="165" customWidth="1"/>
    <col min="3" max="3" width="11.57421875" style="165" customWidth="1"/>
    <col min="4" max="4" width="11.421875" style="165" bestFit="1" customWidth="1"/>
    <col min="5" max="5" width="10.28125" style="165" bestFit="1" customWidth="1"/>
    <col min="6" max="6" width="11.421875" style="165" bestFit="1" customWidth="1"/>
    <col min="7" max="7" width="11.421875" style="165" customWidth="1"/>
    <col min="8" max="8" width="11.421875" style="165" bestFit="1" customWidth="1"/>
    <col min="9" max="9" width="9.00390625" style="165" customWidth="1"/>
    <col min="10" max="10" width="12.8515625" style="165" customWidth="1"/>
    <col min="11" max="11" width="11.421875" style="165" customWidth="1"/>
    <col min="12" max="12" width="12.421875" style="165" bestFit="1" customWidth="1"/>
    <col min="13" max="13" width="10.57421875" style="165" customWidth="1"/>
    <col min="14" max="14" width="12.57421875" style="165" bestFit="1" customWidth="1"/>
    <col min="15" max="15" width="11.421875" style="165" customWidth="1"/>
    <col min="16" max="16" width="12.421875" style="165" bestFit="1" customWidth="1"/>
    <col min="17" max="17" width="9.140625" style="165" customWidth="1"/>
    <col min="18" max="16384" width="9.140625" style="165" customWidth="1"/>
  </cols>
  <sheetData>
    <row r="1" spans="14:17" ht="18.75" thickBot="1">
      <c r="N1" s="537" t="s">
        <v>27</v>
      </c>
      <c r="O1" s="538"/>
      <c r="P1" s="538"/>
      <c r="Q1" s="539"/>
    </row>
    <row r="2" ht="3.75" customHeight="1" thickBot="1"/>
    <row r="3" spans="1:17" ht="24" customHeight="1" thickTop="1">
      <c r="A3" s="609" t="s">
        <v>49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1"/>
    </row>
    <row r="4" spans="1:17" ht="18.75" customHeight="1" thickBot="1">
      <c r="A4" s="601" t="s">
        <v>37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3"/>
    </row>
    <row r="5" spans="1:17" s="414" customFormat="1" ht="20.25" customHeight="1" thickBot="1">
      <c r="A5" s="598" t="s">
        <v>139</v>
      </c>
      <c r="B5" s="604" t="s">
        <v>35</v>
      </c>
      <c r="C5" s="605"/>
      <c r="D5" s="605"/>
      <c r="E5" s="605"/>
      <c r="F5" s="606"/>
      <c r="G5" s="606"/>
      <c r="H5" s="606"/>
      <c r="I5" s="607"/>
      <c r="J5" s="605" t="s">
        <v>34</v>
      </c>
      <c r="K5" s="605"/>
      <c r="L5" s="605"/>
      <c r="M5" s="605"/>
      <c r="N5" s="605"/>
      <c r="O5" s="605"/>
      <c r="P5" s="605"/>
      <c r="Q5" s="608"/>
    </row>
    <row r="6" spans="1:17" s="447" customFormat="1" ht="28.5" customHeight="1" thickBot="1">
      <c r="A6" s="599"/>
      <c r="B6" s="534" t="s">
        <v>150</v>
      </c>
      <c r="C6" s="535"/>
      <c r="D6" s="536"/>
      <c r="E6" s="532" t="s">
        <v>33</v>
      </c>
      <c r="F6" s="534" t="s">
        <v>151</v>
      </c>
      <c r="G6" s="535"/>
      <c r="H6" s="536"/>
      <c r="I6" s="530" t="s">
        <v>32</v>
      </c>
      <c r="J6" s="534" t="s">
        <v>152</v>
      </c>
      <c r="K6" s="535"/>
      <c r="L6" s="536"/>
      <c r="M6" s="532" t="s">
        <v>33</v>
      </c>
      <c r="N6" s="534" t="s">
        <v>153</v>
      </c>
      <c r="O6" s="535"/>
      <c r="P6" s="536"/>
      <c r="Q6" s="532" t="s">
        <v>32</v>
      </c>
    </row>
    <row r="7" spans="1:17" s="182" customFormat="1" ht="22.5" customHeight="1" thickBot="1">
      <c r="A7" s="600"/>
      <c r="B7" s="109" t="s">
        <v>21</v>
      </c>
      <c r="C7" s="106" t="s">
        <v>20</v>
      </c>
      <c r="D7" s="106" t="s">
        <v>16</v>
      </c>
      <c r="E7" s="533"/>
      <c r="F7" s="109" t="s">
        <v>21</v>
      </c>
      <c r="G7" s="107" t="s">
        <v>20</v>
      </c>
      <c r="H7" s="106" t="s">
        <v>16</v>
      </c>
      <c r="I7" s="531"/>
      <c r="J7" s="109" t="s">
        <v>21</v>
      </c>
      <c r="K7" s="106" t="s">
        <v>20</v>
      </c>
      <c r="L7" s="107" t="s">
        <v>16</v>
      </c>
      <c r="M7" s="533"/>
      <c r="N7" s="108" t="s">
        <v>21</v>
      </c>
      <c r="O7" s="107" t="s">
        <v>20</v>
      </c>
      <c r="P7" s="106" t="s">
        <v>16</v>
      </c>
      <c r="Q7" s="533"/>
    </row>
    <row r="8" spans="1:17" s="174" customFormat="1" ht="18" customHeight="1" thickBot="1">
      <c r="A8" s="181" t="s">
        <v>48</v>
      </c>
      <c r="B8" s="180">
        <f>SUM(B9:B59)</f>
        <v>1842744</v>
      </c>
      <c r="C8" s="176">
        <f>SUM(C9:C59)</f>
        <v>61213</v>
      </c>
      <c r="D8" s="176">
        <f>C8+B8</f>
        <v>1903957</v>
      </c>
      <c r="E8" s="177">
        <f>D8/$D$8</f>
        <v>1</v>
      </c>
      <c r="F8" s="176">
        <f>SUM(F9:F59)</f>
        <v>1711230</v>
      </c>
      <c r="G8" s="176">
        <f>SUM(G9:G59)</f>
        <v>70698</v>
      </c>
      <c r="H8" s="176">
        <f aca="true" t="shared" si="0" ref="H8:H59">G8+F8</f>
        <v>1781928</v>
      </c>
      <c r="I8" s="179">
        <f>(D8/H8-1)</f>
        <v>0.06848144257231503</v>
      </c>
      <c r="J8" s="178">
        <f>SUM(J9:J59)</f>
        <v>16383469</v>
      </c>
      <c r="K8" s="176">
        <f>SUM(K9:K59)</f>
        <v>582921</v>
      </c>
      <c r="L8" s="176">
        <f aca="true" t="shared" si="1" ref="L8:L59">K8+J8</f>
        <v>16966390</v>
      </c>
      <c r="M8" s="177">
        <f>(L8/$L$8)</f>
        <v>1</v>
      </c>
      <c r="N8" s="176">
        <f>SUM(N9:N59)</f>
        <v>14616292</v>
      </c>
      <c r="O8" s="176">
        <f>SUM(O9:O59)</f>
        <v>654046</v>
      </c>
      <c r="P8" s="176">
        <f aca="true" t="shared" si="2" ref="P8:P59">O8+N8</f>
        <v>15270338</v>
      </c>
      <c r="Q8" s="175">
        <f>(L8/P8-1)</f>
        <v>0.1110683994028161</v>
      </c>
    </row>
    <row r="9" spans="1:17" s="166" customFormat="1" ht="18" customHeight="1" thickTop="1">
      <c r="A9" s="470" t="s">
        <v>211</v>
      </c>
      <c r="B9" s="471">
        <v>236040</v>
      </c>
      <c r="C9" s="472">
        <v>51</v>
      </c>
      <c r="D9" s="472">
        <f aca="true" t="shared" si="3" ref="D9:D59">C9+B9</f>
        <v>236091</v>
      </c>
      <c r="E9" s="473">
        <f>D9/$D$8</f>
        <v>0.12400017437368596</v>
      </c>
      <c r="F9" s="474">
        <v>240644</v>
      </c>
      <c r="G9" s="472">
        <v>82</v>
      </c>
      <c r="H9" s="472">
        <f t="shared" si="0"/>
        <v>240726</v>
      </c>
      <c r="I9" s="475">
        <f>(D9/H9-1)</f>
        <v>-0.01925425587597518</v>
      </c>
      <c r="J9" s="474">
        <v>2078700</v>
      </c>
      <c r="K9" s="472">
        <v>596</v>
      </c>
      <c r="L9" s="472">
        <f t="shared" si="1"/>
        <v>2079296</v>
      </c>
      <c r="M9" s="475">
        <f>(L9/$L$8)</f>
        <v>0.12255382553389378</v>
      </c>
      <c r="N9" s="474">
        <v>2072413</v>
      </c>
      <c r="O9" s="472">
        <v>791</v>
      </c>
      <c r="P9" s="472">
        <f t="shared" si="2"/>
        <v>2073204</v>
      </c>
      <c r="Q9" s="476">
        <f>(L9/P9-1)</f>
        <v>0.0029384469642157462</v>
      </c>
    </row>
    <row r="10" spans="1:17" s="166" customFormat="1" ht="18" customHeight="1">
      <c r="A10" s="477" t="s">
        <v>212</v>
      </c>
      <c r="B10" s="478">
        <v>183647</v>
      </c>
      <c r="C10" s="479">
        <v>28</v>
      </c>
      <c r="D10" s="479">
        <f t="shared" si="3"/>
        <v>183675</v>
      </c>
      <c r="E10" s="480">
        <f>D10/$D$8</f>
        <v>0.09647014086977805</v>
      </c>
      <c r="F10" s="481">
        <v>186439</v>
      </c>
      <c r="G10" s="479">
        <v>66</v>
      </c>
      <c r="H10" s="479">
        <f t="shared" si="0"/>
        <v>186505</v>
      </c>
      <c r="I10" s="482">
        <f>(D10/H10-1)</f>
        <v>-0.015173855928795499</v>
      </c>
      <c r="J10" s="481">
        <v>1648523</v>
      </c>
      <c r="K10" s="479">
        <v>930</v>
      </c>
      <c r="L10" s="479">
        <f t="shared" si="1"/>
        <v>1649453</v>
      </c>
      <c r="M10" s="482">
        <f>(L10/$L$8)</f>
        <v>0.09721885445283293</v>
      </c>
      <c r="N10" s="481">
        <v>1576426</v>
      </c>
      <c r="O10" s="479">
        <v>818</v>
      </c>
      <c r="P10" s="479">
        <f t="shared" si="2"/>
        <v>1577244</v>
      </c>
      <c r="Q10" s="483">
        <f>(L10/P10-1)</f>
        <v>0.0457817560250664</v>
      </c>
    </row>
    <row r="11" spans="1:17" s="166" customFormat="1" ht="18" customHeight="1">
      <c r="A11" s="477" t="s">
        <v>213</v>
      </c>
      <c r="B11" s="478">
        <v>159641</v>
      </c>
      <c r="C11" s="479">
        <v>47</v>
      </c>
      <c r="D11" s="479">
        <f t="shared" si="3"/>
        <v>159688</v>
      </c>
      <c r="E11" s="480">
        <f>D11/$D$8</f>
        <v>0.08387164205914314</v>
      </c>
      <c r="F11" s="481">
        <v>144736</v>
      </c>
      <c r="G11" s="479">
        <v>232</v>
      </c>
      <c r="H11" s="479">
        <f t="shared" si="0"/>
        <v>144968</v>
      </c>
      <c r="I11" s="482">
        <f>(D11/H11-1)</f>
        <v>0.10153965012968369</v>
      </c>
      <c r="J11" s="481">
        <v>1438281</v>
      </c>
      <c r="K11" s="479">
        <v>3860</v>
      </c>
      <c r="L11" s="479">
        <f t="shared" si="1"/>
        <v>1442141</v>
      </c>
      <c r="M11" s="482">
        <f>(L11/$L$8)</f>
        <v>0.08499987327887665</v>
      </c>
      <c r="N11" s="481">
        <v>1268258</v>
      </c>
      <c r="O11" s="479">
        <v>4392</v>
      </c>
      <c r="P11" s="479">
        <f t="shared" si="2"/>
        <v>1272650</v>
      </c>
      <c r="Q11" s="483">
        <f>(L11/P11-1)</f>
        <v>0.13317958590342993</v>
      </c>
    </row>
    <row r="12" spans="1:17" s="166" customFormat="1" ht="18" customHeight="1">
      <c r="A12" s="477" t="s">
        <v>214</v>
      </c>
      <c r="B12" s="478">
        <v>125593</v>
      </c>
      <c r="C12" s="479">
        <v>15</v>
      </c>
      <c r="D12" s="479">
        <f t="shared" si="3"/>
        <v>125608</v>
      </c>
      <c r="E12" s="480">
        <f>D12/$D$8</f>
        <v>0.06597207815092462</v>
      </c>
      <c r="F12" s="481">
        <v>110411</v>
      </c>
      <c r="G12" s="479">
        <v>20</v>
      </c>
      <c r="H12" s="479">
        <f>G12+F12</f>
        <v>110431</v>
      </c>
      <c r="I12" s="482">
        <f>(D12/H12-1)</f>
        <v>0.13743423495214202</v>
      </c>
      <c r="J12" s="481">
        <v>1184579</v>
      </c>
      <c r="K12" s="479">
        <v>2853</v>
      </c>
      <c r="L12" s="479">
        <f>K12+J12</f>
        <v>1187432</v>
      </c>
      <c r="M12" s="482">
        <f>(L12/$L$8)</f>
        <v>0.06998731020564776</v>
      </c>
      <c r="N12" s="481">
        <v>959120</v>
      </c>
      <c r="O12" s="479">
        <v>3849</v>
      </c>
      <c r="P12" s="479">
        <f>O12+N12</f>
        <v>962969</v>
      </c>
      <c r="Q12" s="483">
        <f>(L12/P12-1)</f>
        <v>0.23309473098303268</v>
      </c>
    </row>
    <row r="13" spans="1:17" s="166" customFormat="1" ht="18" customHeight="1">
      <c r="A13" s="477" t="s">
        <v>215</v>
      </c>
      <c r="B13" s="478">
        <v>90893</v>
      </c>
      <c r="C13" s="479">
        <v>144</v>
      </c>
      <c r="D13" s="479">
        <f t="shared" si="3"/>
        <v>91037</v>
      </c>
      <c r="E13" s="480">
        <f aca="true" t="shared" si="4" ref="E13:E22">D13/$D$8</f>
        <v>0.04781463026738524</v>
      </c>
      <c r="F13" s="481">
        <v>91951</v>
      </c>
      <c r="G13" s="479">
        <v>101</v>
      </c>
      <c r="H13" s="479">
        <f aca="true" t="shared" si="5" ref="H13:H22">G13+F13</f>
        <v>92052</v>
      </c>
      <c r="I13" s="482">
        <f aca="true" t="shared" si="6" ref="I13:I22">(D13/H13-1)</f>
        <v>-0.011026376395950166</v>
      </c>
      <c r="J13" s="481">
        <v>820466</v>
      </c>
      <c r="K13" s="479">
        <v>1795</v>
      </c>
      <c r="L13" s="479">
        <f aca="true" t="shared" si="7" ref="L13:L22">K13+J13</f>
        <v>822261</v>
      </c>
      <c r="M13" s="482">
        <f aca="true" t="shared" si="8" ref="M13:M22">(L13/$L$8)</f>
        <v>0.04846411051496517</v>
      </c>
      <c r="N13" s="481">
        <v>717601</v>
      </c>
      <c r="O13" s="479">
        <v>1195</v>
      </c>
      <c r="P13" s="479">
        <f aca="true" t="shared" si="9" ref="P13:P22">O13+N13</f>
        <v>718796</v>
      </c>
      <c r="Q13" s="483">
        <f aca="true" t="shared" si="10" ref="Q13:Q22">(L13/P13-1)</f>
        <v>0.1439420920539347</v>
      </c>
    </row>
    <row r="14" spans="1:17" s="166" customFormat="1" ht="18" customHeight="1">
      <c r="A14" s="477" t="s">
        <v>216</v>
      </c>
      <c r="B14" s="478">
        <v>83881</v>
      </c>
      <c r="C14" s="479">
        <v>2</v>
      </c>
      <c r="D14" s="479">
        <f t="shared" si="3"/>
        <v>83883</v>
      </c>
      <c r="E14" s="480">
        <f t="shared" si="4"/>
        <v>0.04405719246810721</v>
      </c>
      <c r="F14" s="481">
        <v>72377</v>
      </c>
      <c r="G14" s="479">
        <v>169</v>
      </c>
      <c r="H14" s="479">
        <f t="shared" si="5"/>
        <v>72546</v>
      </c>
      <c r="I14" s="482">
        <f t="shared" si="6"/>
        <v>0.15627326110329998</v>
      </c>
      <c r="J14" s="481">
        <v>736781</v>
      </c>
      <c r="K14" s="479">
        <v>558</v>
      </c>
      <c r="L14" s="479">
        <f t="shared" si="7"/>
        <v>737339</v>
      </c>
      <c r="M14" s="482">
        <f t="shared" si="8"/>
        <v>0.043458802962798804</v>
      </c>
      <c r="N14" s="481">
        <v>584860</v>
      </c>
      <c r="O14" s="479">
        <v>5885</v>
      </c>
      <c r="P14" s="479">
        <f t="shared" si="9"/>
        <v>590745</v>
      </c>
      <c r="Q14" s="483">
        <f t="shared" si="10"/>
        <v>0.24815106348763005</v>
      </c>
    </row>
    <row r="15" spans="1:17" s="166" customFormat="1" ht="18" customHeight="1">
      <c r="A15" s="477" t="s">
        <v>217</v>
      </c>
      <c r="B15" s="478">
        <v>77033</v>
      </c>
      <c r="C15" s="479">
        <v>369</v>
      </c>
      <c r="D15" s="479">
        <f t="shared" si="3"/>
        <v>77402</v>
      </c>
      <c r="E15" s="480">
        <f t="shared" si="4"/>
        <v>0.040653229038260845</v>
      </c>
      <c r="F15" s="481">
        <v>66583</v>
      </c>
      <c r="G15" s="479">
        <v>59</v>
      </c>
      <c r="H15" s="479">
        <f t="shared" si="5"/>
        <v>66642</v>
      </c>
      <c r="I15" s="482">
        <f t="shared" si="6"/>
        <v>0.16145974010383846</v>
      </c>
      <c r="J15" s="481">
        <v>670399</v>
      </c>
      <c r="K15" s="479">
        <v>2965</v>
      </c>
      <c r="L15" s="479">
        <f t="shared" si="7"/>
        <v>673364</v>
      </c>
      <c r="M15" s="482">
        <f t="shared" si="8"/>
        <v>0.03968811279240899</v>
      </c>
      <c r="N15" s="481">
        <v>560457</v>
      </c>
      <c r="O15" s="479">
        <v>997</v>
      </c>
      <c r="P15" s="479">
        <f t="shared" si="9"/>
        <v>561454</v>
      </c>
      <c r="Q15" s="483">
        <f t="shared" si="10"/>
        <v>0.19932176099912025</v>
      </c>
    </row>
    <row r="16" spans="1:17" s="166" customFormat="1" ht="18" customHeight="1">
      <c r="A16" s="477" t="s">
        <v>218</v>
      </c>
      <c r="B16" s="478">
        <v>60515</v>
      </c>
      <c r="C16" s="479">
        <v>13610</v>
      </c>
      <c r="D16" s="479">
        <f>C16+B16</f>
        <v>74125</v>
      </c>
      <c r="E16" s="480">
        <f>D16/$D$8</f>
        <v>0.038932076722320935</v>
      </c>
      <c r="F16" s="481">
        <v>47056</v>
      </c>
      <c r="G16" s="479">
        <v>13415</v>
      </c>
      <c r="H16" s="479">
        <f>G16+F16</f>
        <v>60471</v>
      </c>
      <c r="I16" s="482">
        <f>(D16/H16-1)</f>
        <v>0.22579418233533421</v>
      </c>
      <c r="J16" s="481">
        <v>539261</v>
      </c>
      <c r="K16" s="479">
        <v>117354</v>
      </c>
      <c r="L16" s="479">
        <f>K16+J16</f>
        <v>656615</v>
      </c>
      <c r="M16" s="482">
        <f>(L16/$L$8)</f>
        <v>0.03870092577148115</v>
      </c>
      <c r="N16" s="481">
        <v>375081</v>
      </c>
      <c r="O16" s="479">
        <v>102137</v>
      </c>
      <c r="P16" s="479">
        <f>O16+N16</f>
        <v>477218</v>
      </c>
      <c r="Q16" s="483">
        <f>(L16/P16-1)</f>
        <v>0.37592253435536804</v>
      </c>
    </row>
    <row r="17" spans="1:17" s="166" customFormat="1" ht="18" customHeight="1">
      <c r="A17" s="477" t="s">
        <v>219</v>
      </c>
      <c r="B17" s="478">
        <v>55051</v>
      </c>
      <c r="C17" s="479">
        <v>62</v>
      </c>
      <c r="D17" s="479">
        <f t="shared" si="3"/>
        <v>55113</v>
      </c>
      <c r="E17" s="480">
        <f t="shared" si="4"/>
        <v>0.028946557091362884</v>
      </c>
      <c r="F17" s="481">
        <v>56326</v>
      </c>
      <c r="G17" s="479">
        <v>15</v>
      </c>
      <c r="H17" s="479">
        <f t="shared" si="5"/>
        <v>56341</v>
      </c>
      <c r="I17" s="482">
        <f t="shared" si="6"/>
        <v>-0.021795850268898298</v>
      </c>
      <c r="J17" s="481">
        <v>562558</v>
      </c>
      <c r="K17" s="479">
        <v>188</v>
      </c>
      <c r="L17" s="479">
        <f t="shared" si="7"/>
        <v>562746</v>
      </c>
      <c r="M17" s="482">
        <f t="shared" si="8"/>
        <v>0.03316828152600524</v>
      </c>
      <c r="N17" s="481">
        <v>391849</v>
      </c>
      <c r="O17" s="479">
        <v>580</v>
      </c>
      <c r="P17" s="479">
        <f t="shared" si="9"/>
        <v>392429</v>
      </c>
      <c r="Q17" s="483">
        <f t="shared" si="10"/>
        <v>0.4340071707238762</v>
      </c>
    </row>
    <row r="18" spans="1:17" s="166" customFormat="1" ht="18" customHeight="1">
      <c r="A18" s="477" t="s">
        <v>220</v>
      </c>
      <c r="B18" s="478">
        <v>48969</v>
      </c>
      <c r="C18" s="479">
        <v>7</v>
      </c>
      <c r="D18" s="479">
        <f t="shared" si="3"/>
        <v>48976</v>
      </c>
      <c r="E18" s="480">
        <f t="shared" si="4"/>
        <v>0.025723270010824823</v>
      </c>
      <c r="F18" s="481">
        <v>37179</v>
      </c>
      <c r="G18" s="479">
        <v>6</v>
      </c>
      <c r="H18" s="479">
        <f t="shared" si="5"/>
        <v>37185</v>
      </c>
      <c r="I18" s="482">
        <f t="shared" si="6"/>
        <v>0.317090224552911</v>
      </c>
      <c r="J18" s="481">
        <v>420690</v>
      </c>
      <c r="K18" s="479">
        <v>512</v>
      </c>
      <c r="L18" s="479">
        <f t="shared" si="7"/>
        <v>421202</v>
      </c>
      <c r="M18" s="482">
        <f t="shared" si="8"/>
        <v>0.02482567004530722</v>
      </c>
      <c r="N18" s="481">
        <v>401902</v>
      </c>
      <c r="O18" s="479">
        <v>264</v>
      </c>
      <c r="P18" s="479">
        <f t="shared" si="9"/>
        <v>402166</v>
      </c>
      <c r="Q18" s="483">
        <f t="shared" si="10"/>
        <v>0.04733368807905203</v>
      </c>
    </row>
    <row r="19" spans="1:17" s="166" customFormat="1" ht="18" customHeight="1">
      <c r="A19" s="477" t="s">
        <v>221</v>
      </c>
      <c r="B19" s="478">
        <v>41353</v>
      </c>
      <c r="C19" s="479">
        <v>9</v>
      </c>
      <c r="D19" s="479">
        <f t="shared" si="3"/>
        <v>41362</v>
      </c>
      <c r="E19" s="480">
        <f t="shared" si="4"/>
        <v>0.021724230116541496</v>
      </c>
      <c r="F19" s="481">
        <v>40086</v>
      </c>
      <c r="G19" s="479">
        <v>8</v>
      </c>
      <c r="H19" s="479">
        <f t="shared" si="5"/>
        <v>40094</v>
      </c>
      <c r="I19" s="482">
        <f t="shared" si="6"/>
        <v>0.03162567965281582</v>
      </c>
      <c r="J19" s="481">
        <v>386001</v>
      </c>
      <c r="K19" s="479">
        <v>361</v>
      </c>
      <c r="L19" s="479">
        <f t="shared" si="7"/>
        <v>386362</v>
      </c>
      <c r="M19" s="482">
        <f t="shared" si="8"/>
        <v>0.022772198446457968</v>
      </c>
      <c r="N19" s="481">
        <v>331373</v>
      </c>
      <c r="O19" s="479">
        <v>212</v>
      </c>
      <c r="P19" s="479">
        <f t="shared" si="9"/>
        <v>331585</v>
      </c>
      <c r="Q19" s="483">
        <f t="shared" si="10"/>
        <v>0.1651974606812734</v>
      </c>
    </row>
    <row r="20" spans="1:17" s="166" customFormat="1" ht="18" customHeight="1">
      <c r="A20" s="477" t="s">
        <v>222</v>
      </c>
      <c r="B20" s="478">
        <v>40791</v>
      </c>
      <c r="C20" s="479">
        <v>29</v>
      </c>
      <c r="D20" s="479">
        <f t="shared" si="3"/>
        <v>40820</v>
      </c>
      <c r="E20" s="480">
        <f t="shared" si="4"/>
        <v>0.021439559821991777</v>
      </c>
      <c r="F20" s="481">
        <v>39122</v>
      </c>
      <c r="G20" s="479">
        <v>3</v>
      </c>
      <c r="H20" s="479">
        <f t="shared" si="5"/>
        <v>39125</v>
      </c>
      <c r="I20" s="482">
        <f t="shared" si="6"/>
        <v>0.043322683706070286</v>
      </c>
      <c r="J20" s="481">
        <v>352537</v>
      </c>
      <c r="K20" s="479">
        <v>420</v>
      </c>
      <c r="L20" s="479">
        <f t="shared" si="7"/>
        <v>352957</v>
      </c>
      <c r="M20" s="482">
        <f t="shared" si="8"/>
        <v>0.020803305829937894</v>
      </c>
      <c r="N20" s="481">
        <v>356591</v>
      </c>
      <c r="O20" s="479">
        <v>130</v>
      </c>
      <c r="P20" s="479">
        <f t="shared" si="9"/>
        <v>356721</v>
      </c>
      <c r="Q20" s="483">
        <f t="shared" si="10"/>
        <v>-0.010551663625073981</v>
      </c>
    </row>
    <row r="21" spans="1:17" s="166" customFormat="1" ht="18" customHeight="1">
      <c r="A21" s="477" t="s">
        <v>223</v>
      </c>
      <c r="B21" s="478">
        <v>34325</v>
      </c>
      <c r="C21" s="479">
        <v>696</v>
      </c>
      <c r="D21" s="479">
        <f t="shared" si="3"/>
        <v>35021</v>
      </c>
      <c r="E21" s="480">
        <f t="shared" si="4"/>
        <v>0.018393797759088046</v>
      </c>
      <c r="F21" s="481">
        <v>27497</v>
      </c>
      <c r="G21" s="479">
        <v>1737</v>
      </c>
      <c r="H21" s="479">
        <f t="shared" si="5"/>
        <v>29234</v>
      </c>
      <c r="I21" s="482">
        <f t="shared" si="6"/>
        <v>0.19795443661490042</v>
      </c>
      <c r="J21" s="481">
        <v>243804</v>
      </c>
      <c r="K21" s="479">
        <v>8229</v>
      </c>
      <c r="L21" s="479">
        <f t="shared" si="7"/>
        <v>252033</v>
      </c>
      <c r="M21" s="482">
        <f t="shared" si="8"/>
        <v>0.01485483947970075</v>
      </c>
      <c r="N21" s="481">
        <v>231454</v>
      </c>
      <c r="O21" s="479">
        <v>14820</v>
      </c>
      <c r="P21" s="479">
        <f t="shared" si="9"/>
        <v>246274</v>
      </c>
      <c r="Q21" s="483">
        <f t="shared" si="10"/>
        <v>0.02338452292974491</v>
      </c>
    </row>
    <row r="22" spans="1:17" s="166" customFormat="1" ht="18" customHeight="1">
      <c r="A22" s="477" t="s">
        <v>224</v>
      </c>
      <c r="B22" s="478">
        <v>28614</v>
      </c>
      <c r="C22" s="479">
        <v>18</v>
      </c>
      <c r="D22" s="479">
        <f t="shared" si="3"/>
        <v>28632</v>
      </c>
      <c r="E22" s="480">
        <f t="shared" si="4"/>
        <v>0.015038154748242738</v>
      </c>
      <c r="F22" s="481">
        <v>19825</v>
      </c>
      <c r="G22" s="479">
        <v>12</v>
      </c>
      <c r="H22" s="479">
        <f t="shared" si="5"/>
        <v>19837</v>
      </c>
      <c r="I22" s="482">
        <f t="shared" si="6"/>
        <v>0.44336341180622063</v>
      </c>
      <c r="J22" s="481">
        <v>245310</v>
      </c>
      <c r="K22" s="479">
        <v>369</v>
      </c>
      <c r="L22" s="479">
        <f t="shared" si="7"/>
        <v>245679</v>
      </c>
      <c r="M22" s="482">
        <f t="shared" si="8"/>
        <v>0.014480334355157462</v>
      </c>
      <c r="N22" s="481">
        <v>173346</v>
      </c>
      <c r="O22" s="479">
        <v>235</v>
      </c>
      <c r="P22" s="479">
        <f t="shared" si="9"/>
        <v>173581</v>
      </c>
      <c r="Q22" s="483">
        <f t="shared" si="10"/>
        <v>0.41535651943473084</v>
      </c>
    </row>
    <row r="23" spans="1:17" s="166" customFormat="1" ht="18" customHeight="1">
      <c r="A23" s="477" t="s">
        <v>225</v>
      </c>
      <c r="B23" s="478">
        <v>26539</v>
      </c>
      <c r="C23" s="479">
        <v>16</v>
      </c>
      <c r="D23" s="479">
        <f t="shared" si="3"/>
        <v>26555</v>
      </c>
      <c r="E23" s="480">
        <f>D23/$D$8</f>
        <v>0.013947268767099256</v>
      </c>
      <c r="F23" s="481">
        <v>26649</v>
      </c>
      <c r="G23" s="479">
        <v>13</v>
      </c>
      <c r="H23" s="479">
        <f>G23+F23</f>
        <v>26662</v>
      </c>
      <c r="I23" s="482">
        <f>(D23/H23-1)</f>
        <v>-0.004013202310404362</v>
      </c>
      <c r="J23" s="481">
        <v>249112</v>
      </c>
      <c r="K23" s="479">
        <v>121</v>
      </c>
      <c r="L23" s="479">
        <f>K23+J23</f>
        <v>249233</v>
      </c>
      <c r="M23" s="482">
        <f>(L23/$L$8)</f>
        <v>0.014689807319058444</v>
      </c>
      <c r="N23" s="481">
        <v>235088</v>
      </c>
      <c r="O23" s="479">
        <v>141</v>
      </c>
      <c r="P23" s="479">
        <f>O23+N23</f>
        <v>235229</v>
      </c>
      <c r="Q23" s="483">
        <f>(L23/P23-1)</f>
        <v>0.05953347588945235</v>
      </c>
    </row>
    <row r="24" spans="1:17" s="166" customFormat="1" ht="18" customHeight="1">
      <c r="A24" s="477" t="s">
        <v>226</v>
      </c>
      <c r="B24" s="478">
        <v>22853</v>
      </c>
      <c r="C24" s="479">
        <v>2883</v>
      </c>
      <c r="D24" s="479">
        <f t="shared" si="3"/>
        <v>25736</v>
      </c>
      <c r="E24" s="480">
        <f>D24/$D$8</f>
        <v>0.013517111993600697</v>
      </c>
      <c r="F24" s="481">
        <v>14750</v>
      </c>
      <c r="G24" s="479">
        <v>2747</v>
      </c>
      <c r="H24" s="479">
        <f>G24+F24</f>
        <v>17497</v>
      </c>
      <c r="I24" s="482">
        <f>(D24/H24-1)</f>
        <v>0.4708807224095559</v>
      </c>
      <c r="J24" s="481">
        <v>195722</v>
      </c>
      <c r="K24" s="479">
        <v>20029</v>
      </c>
      <c r="L24" s="479">
        <f>K24+J24</f>
        <v>215751</v>
      </c>
      <c r="M24" s="482">
        <f>(L24/$L$8)</f>
        <v>0.012716376318120708</v>
      </c>
      <c r="N24" s="481">
        <v>152065</v>
      </c>
      <c r="O24" s="479">
        <v>23095</v>
      </c>
      <c r="P24" s="479">
        <f>O24+N24</f>
        <v>175160</v>
      </c>
      <c r="Q24" s="483">
        <f>(L24/P24-1)</f>
        <v>0.23173669787622742</v>
      </c>
    </row>
    <row r="25" spans="1:17" s="166" customFormat="1" ht="18" customHeight="1">
      <c r="A25" s="477" t="s">
        <v>227</v>
      </c>
      <c r="B25" s="478">
        <v>24748</v>
      </c>
      <c r="C25" s="479">
        <v>0</v>
      </c>
      <c r="D25" s="479">
        <f t="shared" si="3"/>
        <v>24748</v>
      </c>
      <c r="E25" s="480">
        <f>D25/$D$8</f>
        <v>0.01299819271128497</v>
      </c>
      <c r="F25" s="481">
        <v>22797</v>
      </c>
      <c r="G25" s="479"/>
      <c r="H25" s="479">
        <f>G25+F25</f>
        <v>22797</v>
      </c>
      <c r="I25" s="482">
        <f>(D25/H25-1)</f>
        <v>0.08558143615387981</v>
      </c>
      <c r="J25" s="481">
        <v>210859</v>
      </c>
      <c r="K25" s="479">
        <v>934</v>
      </c>
      <c r="L25" s="479">
        <f>K25+J25</f>
        <v>211793</v>
      </c>
      <c r="M25" s="482">
        <f>(L25/$L$8)</f>
        <v>0.012483091571041336</v>
      </c>
      <c r="N25" s="481">
        <v>198563</v>
      </c>
      <c r="O25" s="479">
        <v>1803</v>
      </c>
      <c r="P25" s="479">
        <f>O25+N25</f>
        <v>200366</v>
      </c>
      <c r="Q25" s="483">
        <f>(L25/P25-1)</f>
        <v>0.05703063393989005</v>
      </c>
    </row>
    <row r="26" spans="1:17" s="166" customFormat="1" ht="18" customHeight="1">
      <c r="A26" s="477" t="s">
        <v>228</v>
      </c>
      <c r="B26" s="478">
        <v>23987</v>
      </c>
      <c r="C26" s="479">
        <v>5</v>
      </c>
      <c r="D26" s="479">
        <f t="shared" si="3"/>
        <v>23992</v>
      </c>
      <c r="E26" s="480">
        <f aca="true" t="shared" si="11" ref="E26:E39">D26/$D$8</f>
        <v>0.012601124920363223</v>
      </c>
      <c r="F26" s="481">
        <v>22392</v>
      </c>
      <c r="G26" s="479">
        <v>2</v>
      </c>
      <c r="H26" s="479">
        <f t="shared" si="0"/>
        <v>22394</v>
      </c>
      <c r="I26" s="482">
        <f aca="true" t="shared" si="12" ref="I26:I39">(D26/H26-1)</f>
        <v>0.07135839957131385</v>
      </c>
      <c r="J26" s="481">
        <v>221643</v>
      </c>
      <c r="K26" s="479">
        <v>90</v>
      </c>
      <c r="L26" s="479">
        <f t="shared" si="1"/>
        <v>221733</v>
      </c>
      <c r="M26" s="482">
        <f aca="true" t="shared" si="13" ref="M26:M39">(L26/$L$8)</f>
        <v>0.013068955741321518</v>
      </c>
      <c r="N26" s="481">
        <v>190532</v>
      </c>
      <c r="O26" s="479">
        <v>49</v>
      </c>
      <c r="P26" s="479">
        <f t="shared" si="2"/>
        <v>190581</v>
      </c>
      <c r="Q26" s="483">
        <f aca="true" t="shared" si="14" ref="Q26:Q39">(L26/P26-1)</f>
        <v>0.1634580572040234</v>
      </c>
    </row>
    <row r="27" spans="1:17" s="166" customFormat="1" ht="18" customHeight="1">
      <c r="A27" s="477" t="s">
        <v>229</v>
      </c>
      <c r="B27" s="478">
        <v>18350</v>
      </c>
      <c r="C27" s="479">
        <v>5190</v>
      </c>
      <c r="D27" s="479">
        <f t="shared" si="3"/>
        <v>23540</v>
      </c>
      <c r="E27" s="480">
        <f t="shared" si="11"/>
        <v>0.012363724600923234</v>
      </c>
      <c r="F27" s="481">
        <v>11984</v>
      </c>
      <c r="G27" s="479">
        <v>3422</v>
      </c>
      <c r="H27" s="479">
        <f>G27+F27</f>
        <v>15406</v>
      </c>
      <c r="I27" s="482">
        <f t="shared" si="12"/>
        <v>0.5279761132026484</v>
      </c>
      <c r="J27" s="481">
        <v>156774</v>
      </c>
      <c r="K27" s="479">
        <v>42466</v>
      </c>
      <c r="L27" s="479">
        <f>K27+J27</f>
        <v>199240</v>
      </c>
      <c r="M27" s="482">
        <f t="shared" si="13"/>
        <v>0.011743217030847459</v>
      </c>
      <c r="N27" s="481">
        <v>112231</v>
      </c>
      <c r="O27" s="479">
        <v>34357</v>
      </c>
      <c r="P27" s="479">
        <f>O27+N27</f>
        <v>146588</v>
      </c>
      <c r="Q27" s="483">
        <f t="shared" si="14"/>
        <v>0.3591835620923951</v>
      </c>
    </row>
    <row r="28" spans="1:17" s="166" customFormat="1" ht="18" customHeight="1">
      <c r="A28" s="477" t="s">
        <v>230</v>
      </c>
      <c r="B28" s="478">
        <v>20037</v>
      </c>
      <c r="C28" s="479">
        <v>344</v>
      </c>
      <c r="D28" s="479">
        <f t="shared" si="3"/>
        <v>20381</v>
      </c>
      <c r="E28" s="480">
        <f t="shared" si="11"/>
        <v>0.010704548474571642</v>
      </c>
      <c r="F28" s="481">
        <v>18103</v>
      </c>
      <c r="G28" s="479">
        <v>289</v>
      </c>
      <c r="H28" s="479">
        <f>G28+F28</f>
        <v>18392</v>
      </c>
      <c r="I28" s="482">
        <f t="shared" si="12"/>
        <v>0.1081448455850369</v>
      </c>
      <c r="J28" s="481">
        <v>161228</v>
      </c>
      <c r="K28" s="479">
        <v>3409</v>
      </c>
      <c r="L28" s="479">
        <f>K28+J28</f>
        <v>164637</v>
      </c>
      <c r="M28" s="482">
        <f t="shared" si="13"/>
        <v>0.009703714225595426</v>
      </c>
      <c r="N28" s="481">
        <v>150756</v>
      </c>
      <c r="O28" s="479">
        <v>10633</v>
      </c>
      <c r="P28" s="479">
        <f>O28+N28</f>
        <v>161389</v>
      </c>
      <c r="Q28" s="483">
        <f t="shared" si="14"/>
        <v>0.020125287349199716</v>
      </c>
    </row>
    <row r="29" spans="1:17" s="166" customFormat="1" ht="18" customHeight="1">
      <c r="A29" s="477" t="s">
        <v>231</v>
      </c>
      <c r="B29" s="478">
        <v>19862</v>
      </c>
      <c r="C29" s="479">
        <v>332</v>
      </c>
      <c r="D29" s="479">
        <f t="shared" si="3"/>
        <v>20194</v>
      </c>
      <c r="E29" s="480">
        <f t="shared" si="11"/>
        <v>0.010606331970732533</v>
      </c>
      <c r="F29" s="481">
        <v>17850</v>
      </c>
      <c r="G29" s="479">
        <v>133</v>
      </c>
      <c r="H29" s="479">
        <f>G29+F29</f>
        <v>17983</v>
      </c>
      <c r="I29" s="482">
        <f t="shared" si="12"/>
        <v>0.12294945226046816</v>
      </c>
      <c r="J29" s="481">
        <v>174551</v>
      </c>
      <c r="K29" s="479">
        <v>2211</v>
      </c>
      <c r="L29" s="479">
        <f>K29+J29</f>
        <v>176762</v>
      </c>
      <c r="M29" s="482">
        <f t="shared" si="13"/>
        <v>0.01041836242123398</v>
      </c>
      <c r="N29" s="481">
        <v>156488</v>
      </c>
      <c r="O29" s="479">
        <v>2993</v>
      </c>
      <c r="P29" s="479">
        <f>O29+N29</f>
        <v>159481</v>
      </c>
      <c r="Q29" s="483">
        <f t="shared" si="14"/>
        <v>0.10835773540421734</v>
      </c>
    </row>
    <row r="30" spans="1:17" s="166" customFormat="1" ht="18" customHeight="1">
      <c r="A30" s="477" t="s">
        <v>232</v>
      </c>
      <c r="B30" s="478">
        <v>19764</v>
      </c>
      <c r="C30" s="479">
        <v>0</v>
      </c>
      <c r="D30" s="479">
        <f t="shared" si="3"/>
        <v>19764</v>
      </c>
      <c r="E30" s="480">
        <f t="shared" si="11"/>
        <v>0.010380486534097146</v>
      </c>
      <c r="F30" s="481">
        <v>14337</v>
      </c>
      <c r="G30" s="479"/>
      <c r="H30" s="479">
        <f t="shared" si="0"/>
        <v>14337</v>
      </c>
      <c r="I30" s="482">
        <f t="shared" si="12"/>
        <v>0.37853107344632764</v>
      </c>
      <c r="J30" s="481">
        <v>174455</v>
      </c>
      <c r="K30" s="479">
        <v>233</v>
      </c>
      <c r="L30" s="479">
        <f t="shared" si="1"/>
        <v>174688</v>
      </c>
      <c r="M30" s="482">
        <f t="shared" si="13"/>
        <v>0.01029612074224393</v>
      </c>
      <c r="N30" s="481">
        <v>144863</v>
      </c>
      <c r="O30" s="479">
        <v>70</v>
      </c>
      <c r="P30" s="479">
        <f t="shared" si="2"/>
        <v>144933</v>
      </c>
      <c r="Q30" s="483">
        <f t="shared" si="14"/>
        <v>0.20530176012364332</v>
      </c>
    </row>
    <row r="31" spans="1:17" s="166" customFormat="1" ht="18" customHeight="1">
      <c r="A31" s="477" t="s">
        <v>233</v>
      </c>
      <c r="B31" s="478">
        <v>17301</v>
      </c>
      <c r="C31" s="479">
        <v>67</v>
      </c>
      <c r="D31" s="479">
        <f t="shared" si="3"/>
        <v>17368</v>
      </c>
      <c r="E31" s="480">
        <f t="shared" si="11"/>
        <v>0.009122054752286947</v>
      </c>
      <c r="F31" s="481">
        <v>16690</v>
      </c>
      <c r="G31" s="479">
        <v>80</v>
      </c>
      <c r="H31" s="479">
        <f>G31+F31</f>
        <v>16770</v>
      </c>
      <c r="I31" s="482">
        <f t="shared" si="12"/>
        <v>0.0356589147286821</v>
      </c>
      <c r="J31" s="481">
        <v>147592</v>
      </c>
      <c r="K31" s="479">
        <v>661</v>
      </c>
      <c r="L31" s="479">
        <f>K31+J31</f>
        <v>148253</v>
      </c>
      <c r="M31" s="482">
        <f t="shared" si="13"/>
        <v>0.008738040325608452</v>
      </c>
      <c r="N31" s="481">
        <v>140201</v>
      </c>
      <c r="O31" s="479">
        <v>623</v>
      </c>
      <c r="P31" s="479">
        <f>O31+N31</f>
        <v>140824</v>
      </c>
      <c r="Q31" s="483">
        <f t="shared" si="14"/>
        <v>0.05275379196727825</v>
      </c>
    </row>
    <row r="32" spans="1:17" s="166" customFormat="1" ht="18" customHeight="1">
      <c r="A32" s="477" t="s">
        <v>234</v>
      </c>
      <c r="B32" s="478">
        <v>16471</v>
      </c>
      <c r="C32" s="479">
        <v>1</v>
      </c>
      <c r="D32" s="479">
        <f t="shared" si="3"/>
        <v>16472</v>
      </c>
      <c r="E32" s="480">
        <f t="shared" si="11"/>
        <v>0.008651455888972282</v>
      </c>
      <c r="F32" s="481">
        <v>13937</v>
      </c>
      <c r="G32" s="479">
        <v>4</v>
      </c>
      <c r="H32" s="479">
        <f>G32+F32</f>
        <v>13941</v>
      </c>
      <c r="I32" s="482">
        <f t="shared" si="12"/>
        <v>0.18155082131841338</v>
      </c>
      <c r="J32" s="481">
        <v>144800</v>
      </c>
      <c r="K32" s="479">
        <v>716</v>
      </c>
      <c r="L32" s="479">
        <f>K32+J32</f>
        <v>145516</v>
      </c>
      <c r="M32" s="482">
        <f t="shared" si="13"/>
        <v>0.008576721388580599</v>
      </c>
      <c r="N32" s="481">
        <v>123253</v>
      </c>
      <c r="O32" s="479">
        <v>286</v>
      </c>
      <c r="P32" s="479">
        <f>O32+N32</f>
        <v>123539</v>
      </c>
      <c r="Q32" s="483">
        <f t="shared" si="14"/>
        <v>0.1778952395599771</v>
      </c>
    </row>
    <row r="33" spans="1:17" s="166" customFormat="1" ht="18" customHeight="1">
      <c r="A33" s="477" t="s">
        <v>235</v>
      </c>
      <c r="B33" s="478">
        <v>12143</v>
      </c>
      <c r="C33" s="479">
        <v>218</v>
      </c>
      <c r="D33" s="479">
        <f t="shared" si="3"/>
        <v>12361</v>
      </c>
      <c r="E33" s="480">
        <f t="shared" si="11"/>
        <v>0.006492268470348858</v>
      </c>
      <c r="F33" s="481">
        <v>16920</v>
      </c>
      <c r="G33" s="479">
        <v>929</v>
      </c>
      <c r="H33" s="479">
        <f>G33+F33</f>
        <v>17849</v>
      </c>
      <c r="I33" s="482">
        <f t="shared" si="12"/>
        <v>-0.3074682055017087</v>
      </c>
      <c r="J33" s="481">
        <v>111095</v>
      </c>
      <c r="K33" s="479">
        <v>3665</v>
      </c>
      <c r="L33" s="479">
        <f>K33+J33</f>
        <v>114760</v>
      </c>
      <c r="M33" s="482">
        <f t="shared" si="13"/>
        <v>0.006763960984039622</v>
      </c>
      <c r="N33" s="481">
        <v>136940</v>
      </c>
      <c r="O33" s="479">
        <v>4920</v>
      </c>
      <c r="P33" s="479">
        <f>O33+N33</f>
        <v>141860</v>
      </c>
      <c r="Q33" s="483">
        <f t="shared" si="14"/>
        <v>-0.19103341322430567</v>
      </c>
    </row>
    <row r="34" spans="1:17" s="166" customFormat="1" ht="18" customHeight="1">
      <c r="A34" s="477" t="s">
        <v>236</v>
      </c>
      <c r="B34" s="478">
        <v>12203</v>
      </c>
      <c r="C34" s="479">
        <v>0</v>
      </c>
      <c r="D34" s="479">
        <f t="shared" si="3"/>
        <v>12203</v>
      </c>
      <c r="E34" s="480">
        <f t="shared" si="11"/>
        <v>0.006409283402933995</v>
      </c>
      <c r="F34" s="481">
        <v>12584</v>
      </c>
      <c r="G34" s="479"/>
      <c r="H34" s="479">
        <f>G34+F34</f>
        <v>12584</v>
      </c>
      <c r="I34" s="482">
        <f t="shared" si="12"/>
        <v>-0.030276541640178012</v>
      </c>
      <c r="J34" s="481">
        <v>112281</v>
      </c>
      <c r="K34" s="479">
        <v>63</v>
      </c>
      <c r="L34" s="479">
        <f>K34+J34</f>
        <v>112344</v>
      </c>
      <c r="M34" s="482">
        <f t="shared" si="13"/>
        <v>0.006621561805428261</v>
      </c>
      <c r="N34" s="481">
        <v>108513</v>
      </c>
      <c r="O34" s="479">
        <v>74</v>
      </c>
      <c r="P34" s="479">
        <f>O34+N34</f>
        <v>108587</v>
      </c>
      <c r="Q34" s="483">
        <f t="shared" si="14"/>
        <v>0.034598985145551486</v>
      </c>
    </row>
    <row r="35" spans="1:17" s="166" customFormat="1" ht="18" customHeight="1">
      <c r="A35" s="477" t="s">
        <v>237</v>
      </c>
      <c r="B35" s="478">
        <v>12139</v>
      </c>
      <c r="C35" s="479">
        <v>0</v>
      </c>
      <c r="D35" s="479">
        <f t="shared" si="3"/>
        <v>12139</v>
      </c>
      <c r="E35" s="480">
        <f t="shared" si="11"/>
        <v>0.006375669198411519</v>
      </c>
      <c r="F35" s="481">
        <v>13772</v>
      </c>
      <c r="G35" s="479">
        <v>7</v>
      </c>
      <c r="H35" s="479">
        <f>G35+F35</f>
        <v>13779</v>
      </c>
      <c r="I35" s="482">
        <f t="shared" si="12"/>
        <v>-0.11902169968793086</v>
      </c>
      <c r="J35" s="481">
        <v>124417</v>
      </c>
      <c r="K35" s="479">
        <v>72</v>
      </c>
      <c r="L35" s="479">
        <f>K35+J35</f>
        <v>124489</v>
      </c>
      <c r="M35" s="482">
        <f t="shared" si="13"/>
        <v>0.00733738880221426</v>
      </c>
      <c r="N35" s="481">
        <v>111240</v>
      </c>
      <c r="O35" s="479">
        <v>60</v>
      </c>
      <c r="P35" s="479">
        <f>O35+N35</f>
        <v>111300</v>
      </c>
      <c r="Q35" s="483">
        <f t="shared" si="14"/>
        <v>0.11849955076370167</v>
      </c>
    </row>
    <row r="36" spans="1:17" s="166" customFormat="1" ht="18" customHeight="1">
      <c r="A36" s="477" t="s">
        <v>238</v>
      </c>
      <c r="B36" s="478">
        <v>11863</v>
      </c>
      <c r="C36" s="479">
        <v>154</v>
      </c>
      <c r="D36" s="479">
        <f t="shared" si="3"/>
        <v>12017</v>
      </c>
      <c r="E36" s="480">
        <f t="shared" si="11"/>
        <v>0.006311592121040549</v>
      </c>
      <c r="F36" s="481">
        <v>10062</v>
      </c>
      <c r="G36" s="479">
        <v>1415</v>
      </c>
      <c r="H36" s="479">
        <f t="shared" si="0"/>
        <v>11477</v>
      </c>
      <c r="I36" s="482">
        <f t="shared" si="12"/>
        <v>0.047050622985100654</v>
      </c>
      <c r="J36" s="481">
        <v>98497</v>
      </c>
      <c r="K36" s="479">
        <v>17254</v>
      </c>
      <c r="L36" s="479">
        <f t="shared" si="1"/>
        <v>115751</v>
      </c>
      <c r="M36" s="482">
        <f t="shared" si="13"/>
        <v>0.006822370580895524</v>
      </c>
      <c r="N36" s="481">
        <v>102543</v>
      </c>
      <c r="O36" s="479">
        <v>8822</v>
      </c>
      <c r="P36" s="479">
        <f t="shared" si="2"/>
        <v>111365</v>
      </c>
      <c r="Q36" s="483">
        <f t="shared" si="14"/>
        <v>0.03938400754276472</v>
      </c>
    </row>
    <row r="37" spans="1:17" s="166" customFormat="1" ht="18" customHeight="1">
      <c r="A37" s="477" t="s">
        <v>239</v>
      </c>
      <c r="B37" s="478">
        <v>10714</v>
      </c>
      <c r="C37" s="479">
        <v>6</v>
      </c>
      <c r="D37" s="479">
        <f t="shared" si="3"/>
        <v>10720</v>
      </c>
      <c r="E37" s="480">
        <f t="shared" si="11"/>
        <v>0.005630379257514744</v>
      </c>
      <c r="F37" s="481">
        <v>11047</v>
      </c>
      <c r="G37" s="479"/>
      <c r="H37" s="479">
        <f t="shared" si="0"/>
        <v>11047</v>
      </c>
      <c r="I37" s="482">
        <f t="shared" si="12"/>
        <v>-0.029600796596361056</v>
      </c>
      <c r="J37" s="481">
        <v>93156</v>
      </c>
      <c r="K37" s="479">
        <v>91</v>
      </c>
      <c r="L37" s="479">
        <f t="shared" si="1"/>
        <v>93247</v>
      </c>
      <c r="M37" s="482">
        <f t="shared" si="13"/>
        <v>0.005495983529790368</v>
      </c>
      <c r="N37" s="481">
        <v>100191</v>
      </c>
      <c r="O37" s="479">
        <v>30</v>
      </c>
      <c r="P37" s="479">
        <f t="shared" si="2"/>
        <v>100221</v>
      </c>
      <c r="Q37" s="483">
        <f t="shared" si="14"/>
        <v>-0.06958621446603008</v>
      </c>
    </row>
    <row r="38" spans="1:17" s="166" customFormat="1" ht="18" customHeight="1">
      <c r="A38" s="477" t="s">
        <v>240</v>
      </c>
      <c r="B38" s="478">
        <v>10197</v>
      </c>
      <c r="C38" s="479">
        <v>10</v>
      </c>
      <c r="D38" s="479">
        <f t="shared" si="3"/>
        <v>10207</v>
      </c>
      <c r="E38" s="480">
        <f t="shared" si="11"/>
        <v>0.005360940399389272</v>
      </c>
      <c r="F38" s="481">
        <v>9137</v>
      </c>
      <c r="G38" s="479">
        <v>12</v>
      </c>
      <c r="H38" s="479">
        <f t="shared" si="0"/>
        <v>9149</v>
      </c>
      <c r="I38" s="482">
        <f t="shared" si="12"/>
        <v>0.11564105366706734</v>
      </c>
      <c r="J38" s="481">
        <v>87249</v>
      </c>
      <c r="K38" s="479">
        <v>100</v>
      </c>
      <c r="L38" s="479">
        <f t="shared" si="1"/>
        <v>87349</v>
      </c>
      <c r="M38" s="482">
        <f t="shared" si="13"/>
        <v>0.005148355071408826</v>
      </c>
      <c r="N38" s="481">
        <v>71060</v>
      </c>
      <c r="O38" s="479">
        <v>63</v>
      </c>
      <c r="P38" s="479">
        <f t="shared" si="2"/>
        <v>71123</v>
      </c>
      <c r="Q38" s="483">
        <f t="shared" si="14"/>
        <v>0.22813998284661774</v>
      </c>
    </row>
    <row r="39" spans="1:17" s="166" customFormat="1" ht="18" customHeight="1">
      <c r="A39" s="477" t="s">
        <v>241</v>
      </c>
      <c r="B39" s="478">
        <v>10031</v>
      </c>
      <c r="C39" s="479">
        <v>90</v>
      </c>
      <c r="D39" s="479">
        <f t="shared" si="3"/>
        <v>10121</v>
      </c>
      <c r="E39" s="480">
        <f t="shared" si="11"/>
        <v>0.005315771312062195</v>
      </c>
      <c r="F39" s="481">
        <v>8865</v>
      </c>
      <c r="G39" s="479">
        <v>105</v>
      </c>
      <c r="H39" s="479">
        <f t="shared" si="0"/>
        <v>8970</v>
      </c>
      <c r="I39" s="482">
        <f t="shared" si="12"/>
        <v>0.12831661092530666</v>
      </c>
      <c r="J39" s="481">
        <v>88411</v>
      </c>
      <c r="K39" s="479">
        <v>556</v>
      </c>
      <c r="L39" s="479">
        <f t="shared" si="1"/>
        <v>88967</v>
      </c>
      <c r="M39" s="482">
        <f t="shared" si="13"/>
        <v>0.00524372008423713</v>
      </c>
      <c r="N39" s="481">
        <v>77535</v>
      </c>
      <c r="O39" s="479">
        <v>806</v>
      </c>
      <c r="P39" s="479">
        <f t="shared" si="2"/>
        <v>78341</v>
      </c>
      <c r="Q39" s="483">
        <f t="shared" si="14"/>
        <v>0.13563778864196263</v>
      </c>
    </row>
    <row r="40" spans="1:17" s="166" customFormat="1" ht="18" customHeight="1">
      <c r="A40" s="477" t="s">
        <v>242</v>
      </c>
      <c r="B40" s="478">
        <v>9368</v>
      </c>
      <c r="C40" s="479">
        <v>0</v>
      </c>
      <c r="D40" s="479">
        <f t="shared" si="3"/>
        <v>9368</v>
      </c>
      <c r="E40" s="480">
        <f aca="true" t="shared" si="15" ref="E40:E59">D40/$D$8</f>
        <v>0.004920279186977437</v>
      </c>
      <c r="F40" s="481">
        <v>6736</v>
      </c>
      <c r="G40" s="479"/>
      <c r="H40" s="479">
        <f t="shared" si="0"/>
        <v>6736</v>
      </c>
      <c r="I40" s="482">
        <f aca="true" t="shared" si="16" ref="I40:I59">(D40/H40-1)</f>
        <v>0.3907363420427554</v>
      </c>
      <c r="J40" s="481">
        <v>69627</v>
      </c>
      <c r="K40" s="479">
        <v>442</v>
      </c>
      <c r="L40" s="479">
        <f t="shared" si="1"/>
        <v>70069</v>
      </c>
      <c r="M40" s="482">
        <f aca="true" t="shared" si="17" ref="M40:M59">(L40/$L$8)</f>
        <v>0.004129870880016315</v>
      </c>
      <c r="N40" s="481">
        <v>60163</v>
      </c>
      <c r="O40" s="479">
        <v>152</v>
      </c>
      <c r="P40" s="479">
        <f t="shared" si="2"/>
        <v>60315</v>
      </c>
      <c r="Q40" s="483">
        <f aca="true" t="shared" si="18" ref="Q40:Q59">(L40/P40-1)</f>
        <v>0.16171764900936747</v>
      </c>
    </row>
    <row r="41" spans="1:17" s="166" customFormat="1" ht="18" customHeight="1">
      <c r="A41" s="477" t="s">
        <v>243</v>
      </c>
      <c r="B41" s="478">
        <v>9137</v>
      </c>
      <c r="C41" s="479">
        <v>150</v>
      </c>
      <c r="D41" s="479">
        <f t="shared" si="3"/>
        <v>9287</v>
      </c>
      <c r="E41" s="480">
        <f t="shared" si="15"/>
        <v>0.004877736209378678</v>
      </c>
      <c r="F41" s="481">
        <v>5259</v>
      </c>
      <c r="G41" s="479">
        <v>9</v>
      </c>
      <c r="H41" s="479">
        <f t="shared" si="0"/>
        <v>5268</v>
      </c>
      <c r="I41" s="482">
        <f t="shared" si="16"/>
        <v>0.7629081245254365</v>
      </c>
      <c r="J41" s="481">
        <v>73104</v>
      </c>
      <c r="K41" s="479">
        <v>209</v>
      </c>
      <c r="L41" s="479">
        <f t="shared" si="1"/>
        <v>73313</v>
      </c>
      <c r="M41" s="482">
        <f t="shared" si="17"/>
        <v>0.004321072426131899</v>
      </c>
      <c r="N41" s="481">
        <v>51576</v>
      </c>
      <c r="O41" s="479">
        <v>77</v>
      </c>
      <c r="P41" s="479">
        <f t="shared" si="2"/>
        <v>51653</v>
      </c>
      <c r="Q41" s="483">
        <f t="shared" si="18"/>
        <v>0.4193367277796063</v>
      </c>
    </row>
    <row r="42" spans="1:17" s="166" customFormat="1" ht="18" customHeight="1">
      <c r="A42" s="477" t="s">
        <v>244</v>
      </c>
      <c r="B42" s="478">
        <v>8961</v>
      </c>
      <c r="C42" s="479">
        <v>0</v>
      </c>
      <c r="D42" s="479">
        <f t="shared" si="3"/>
        <v>8961</v>
      </c>
      <c r="E42" s="480">
        <f t="shared" si="15"/>
        <v>0.004706513855092315</v>
      </c>
      <c r="F42" s="481">
        <v>8602</v>
      </c>
      <c r="G42" s="479"/>
      <c r="H42" s="479">
        <f t="shared" si="0"/>
        <v>8602</v>
      </c>
      <c r="I42" s="482">
        <f t="shared" si="16"/>
        <v>0.0417344803534061</v>
      </c>
      <c r="J42" s="481">
        <v>78637</v>
      </c>
      <c r="K42" s="479">
        <v>6</v>
      </c>
      <c r="L42" s="479">
        <f t="shared" si="1"/>
        <v>78643</v>
      </c>
      <c r="M42" s="482">
        <f t="shared" si="17"/>
        <v>0.004635222931926002</v>
      </c>
      <c r="N42" s="481">
        <v>80615</v>
      </c>
      <c r="O42" s="479">
        <v>314</v>
      </c>
      <c r="P42" s="479">
        <f t="shared" si="2"/>
        <v>80929</v>
      </c>
      <c r="Q42" s="483">
        <f t="shared" si="18"/>
        <v>-0.028246981922425807</v>
      </c>
    </row>
    <row r="43" spans="1:17" s="166" customFormat="1" ht="18" customHeight="1">
      <c r="A43" s="477" t="s">
        <v>245</v>
      </c>
      <c r="B43" s="478">
        <v>8347</v>
      </c>
      <c r="C43" s="479">
        <v>0</v>
      </c>
      <c r="D43" s="479">
        <f t="shared" si="3"/>
        <v>8347</v>
      </c>
      <c r="E43" s="480">
        <f t="shared" si="15"/>
        <v>0.0043840275804548105</v>
      </c>
      <c r="F43" s="481">
        <v>5788</v>
      </c>
      <c r="G43" s="479"/>
      <c r="H43" s="479">
        <f t="shared" si="0"/>
        <v>5788</v>
      </c>
      <c r="I43" s="482">
        <f t="shared" si="16"/>
        <v>0.4421216309606082</v>
      </c>
      <c r="J43" s="481">
        <v>76073</v>
      </c>
      <c r="K43" s="479">
        <v>44</v>
      </c>
      <c r="L43" s="479">
        <f t="shared" si="1"/>
        <v>76117</v>
      </c>
      <c r="M43" s="482">
        <f t="shared" si="17"/>
        <v>0.004486340347003694</v>
      </c>
      <c r="N43" s="481">
        <v>75291</v>
      </c>
      <c r="O43" s="479">
        <v>130</v>
      </c>
      <c r="P43" s="479">
        <f t="shared" si="2"/>
        <v>75421</v>
      </c>
      <c r="Q43" s="483">
        <f t="shared" si="18"/>
        <v>0.009228199042706997</v>
      </c>
    </row>
    <row r="44" spans="1:17" s="166" customFormat="1" ht="18" customHeight="1">
      <c r="A44" s="477" t="s">
        <v>246</v>
      </c>
      <c r="B44" s="478">
        <v>8268</v>
      </c>
      <c r="C44" s="479">
        <v>34</v>
      </c>
      <c r="D44" s="479">
        <f t="shared" si="3"/>
        <v>8302</v>
      </c>
      <c r="E44" s="480">
        <f t="shared" si="15"/>
        <v>0.004360392592899945</v>
      </c>
      <c r="F44" s="481">
        <v>7032</v>
      </c>
      <c r="G44" s="479">
        <v>53</v>
      </c>
      <c r="H44" s="479">
        <f t="shared" si="0"/>
        <v>7085</v>
      </c>
      <c r="I44" s="482">
        <f t="shared" si="16"/>
        <v>0.17177134791813686</v>
      </c>
      <c r="J44" s="481">
        <v>64687</v>
      </c>
      <c r="K44" s="479">
        <v>166</v>
      </c>
      <c r="L44" s="479">
        <f t="shared" si="1"/>
        <v>64853</v>
      </c>
      <c r="M44" s="482">
        <f t="shared" si="17"/>
        <v>0.003822439540762649</v>
      </c>
      <c r="N44" s="481">
        <v>53864</v>
      </c>
      <c r="O44" s="479">
        <v>236</v>
      </c>
      <c r="P44" s="479">
        <f t="shared" si="2"/>
        <v>54100</v>
      </c>
      <c r="Q44" s="483">
        <f t="shared" si="18"/>
        <v>0.19876155268022178</v>
      </c>
    </row>
    <row r="45" spans="1:17" s="166" customFormat="1" ht="18" customHeight="1">
      <c r="A45" s="477" t="s">
        <v>247</v>
      </c>
      <c r="B45" s="478">
        <v>7886</v>
      </c>
      <c r="C45" s="479">
        <v>19</v>
      </c>
      <c r="D45" s="479">
        <f t="shared" si="3"/>
        <v>7905</v>
      </c>
      <c r="E45" s="480">
        <f t="shared" si="15"/>
        <v>0.00415187948047146</v>
      </c>
      <c r="F45" s="481">
        <v>9605</v>
      </c>
      <c r="G45" s="479">
        <v>73</v>
      </c>
      <c r="H45" s="479">
        <f t="shared" si="0"/>
        <v>9678</v>
      </c>
      <c r="I45" s="482">
        <f t="shared" si="16"/>
        <v>-0.1831990080595164</v>
      </c>
      <c r="J45" s="481">
        <v>69750</v>
      </c>
      <c r="K45" s="479">
        <v>83</v>
      </c>
      <c r="L45" s="479">
        <f t="shared" si="1"/>
        <v>69833</v>
      </c>
      <c r="M45" s="482">
        <f t="shared" si="17"/>
        <v>0.004115961026476463</v>
      </c>
      <c r="N45" s="481">
        <v>74768</v>
      </c>
      <c r="O45" s="479">
        <v>391</v>
      </c>
      <c r="P45" s="479">
        <f t="shared" si="2"/>
        <v>75159</v>
      </c>
      <c r="Q45" s="483">
        <f t="shared" si="18"/>
        <v>-0.07086310355379932</v>
      </c>
    </row>
    <row r="46" spans="1:17" s="166" customFormat="1" ht="18" customHeight="1">
      <c r="A46" s="477" t="s">
        <v>248</v>
      </c>
      <c r="B46" s="478">
        <v>7437</v>
      </c>
      <c r="C46" s="479">
        <v>85</v>
      </c>
      <c r="D46" s="479">
        <f t="shared" si="3"/>
        <v>7522</v>
      </c>
      <c r="E46" s="480">
        <f t="shared" si="15"/>
        <v>0.003950719475282268</v>
      </c>
      <c r="F46" s="481">
        <v>7867</v>
      </c>
      <c r="G46" s="479">
        <v>8</v>
      </c>
      <c r="H46" s="479">
        <f t="shared" si="0"/>
        <v>7875</v>
      </c>
      <c r="I46" s="482">
        <f t="shared" si="16"/>
        <v>-0.04482539682539688</v>
      </c>
      <c r="J46" s="481">
        <v>68207</v>
      </c>
      <c r="K46" s="479">
        <v>253</v>
      </c>
      <c r="L46" s="479">
        <f t="shared" si="1"/>
        <v>68460</v>
      </c>
      <c r="M46" s="482">
        <f t="shared" si="17"/>
        <v>0.004035036327704362</v>
      </c>
      <c r="N46" s="481">
        <v>57044</v>
      </c>
      <c r="O46" s="479">
        <v>316</v>
      </c>
      <c r="P46" s="479">
        <f t="shared" si="2"/>
        <v>57360</v>
      </c>
      <c r="Q46" s="483">
        <f t="shared" si="18"/>
        <v>0.19351464435146437</v>
      </c>
    </row>
    <row r="47" spans="1:17" s="166" customFormat="1" ht="18" customHeight="1">
      <c r="A47" s="477" t="s">
        <v>249</v>
      </c>
      <c r="B47" s="478">
        <v>7435</v>
      </c>
      <c r="C47" s="479">
        <v>20</v>
      </c>
      <c r="D47" s="479">
        <f t="shared" si="3"/>
        <v>7455</v>
      </c>
      <c r="E47" s="480">
        <f t="shared" si="15"/>
        <v>0.0039155296049228</v>
      </c>
      <c r="F47" s="481">
        <v>6837</v>
      </c>
      <c r="G47" s="479">
        <v>31</v>
      </c>
      <c r="H47" s="479">
        <f t="shared" si="0"/>
        <v>6868</v>
      </c>
      <c r="I47" s="482">
        <f t="shared" si="16"/>
        <v>0.08546884100174723</v>
      </c>
      <c r="J47" s="481">
        <v>59233</v>
      </c>
      <c r="K47" s="479">
        <v>154</v>
      </c>
      <c r="L47" s="479">
        <f t="shared" si="1"/>
        <v>59387</v>
      </c>
      <c r="M47" s="482">
        <f t="shared" si="17"/>
        <v>0.0035002731871659203</v>
      </c>
      <c r="N47" s="481">
        <v>61040</v>
      </c>
      <c r="O47" s="479">
        <v>92</v>
      </c>
      <c r="P47" s="479">
        <f t="shared" si="2"/>
        <v>61132</v>
      </c>
      <c r="Q47" s="483">
        <f t="shared" si="18"/>
        <v>-0.028544788326899218</v>
      </c>
    </row>
    <row r="48" spans="1:17" s="166" customFormat="1" ht="18" customHeight="1">
      <c r="A48" s="477" t="s">
        <v>250</v>
      </c>
      <c r="B48" s="478">
        <v>6833</v>
      </c>
      <c r="C48" s="479">
        <v>14</v>
      </c>
      <c r="D48" s="479">
        <f t="shared" si="3"/>
        <v>6847</v>
      </c>
      <c r="E48" s="480">
        <f t="shared" si="15"/>
        <v>0.0035961946619592774</v>
      </c>
      <c r="F48" s="481">
        <v>6205</v>
      </c>
      <c r="G48" s="479">
        <v>2</v>
      </c>
      <c r="H48" s="479">
        <f t="shared" si="0"/>
        <v>6207</v>
      </c>
      <c r="I48" s="482">
        <f t="shared" si="16"/>
        <v>0.10310939262123409</v>
      </c>
      <c r="J48" s="481">
        <v>56157</v>
      </c>
      <c r="K48" s="479">
        <v>77</v>
      </c>
      <c r="L48" s="479">
        <f t="shared" si="1"/>
        <v>56234</v>
      </c>
      <c r="M48" s="482">
        <f t="shared" si="17"/>
        <v>0.0033144351862712104</v>
      </c>
      <c r="N48" s="481">
        <v>51917</v>
      </c>
      <c r="O48" s="479">
        <v>194</v>
      </c>
      <c r="P48" s="479">
        <f t="shared" si="2"/>
        <v>52111</v>
      </c>
      <c r="Q48" s="483">
        <f t="shared" si="18"/>
        <v>0.0791195716835218</v>
      </c>
    </row>
    <row r="49" spans="1:17" s="166" customFormat="1" ht="18" customHeight="1">
      <c r="A49" s="477" t="s">
        <v>251</v>
      </c>
      <c r="B49" s="478">
        <v>6304</v>
      </c>
      <c r="C49" s="479">
        <v>72</v>
      </c>
      <c r="D49" s="479">
        <f t="shared" si="3"/>
        <v>6376</v>
      </c>
      <c r="E49" s="480">
        <f t="shared" si="15"/>
        <v>0.00334881512555168</v>
      </c>
      <c r="F49" s="481">
        <v>6951</v>
      </c>
      <c r="G49" s="479">
        <v>293</v>
      </c>
      <c r="H49" s="479">
        <f t="shared" si="0"/>
        <v>7244</v>
      </c>
      <c r="I49" s="482">
        <f t="shared" si="16"/>
        <v>-0.11982330204307012</v>
      </c>
      <c r="J49" s="481">
        <v>49643</v>
      </c>
      <c r="K49" s="479">
        <v>2371</v>
      </c>
      <c r="L49" s="479">
        <f t="shared" si="1"/>
        <v>52014</v>
      </c>
      <c r="M49" s="482">
        <f t="shared" si="17"/>
        <v>0.0030657081441603077</v>
      </c>
      <c r="N49" s="481">
        <v>40954</v>
      </c>
      <c r="O49" s="479">
        <v>3681</v>
      </c>
      <c r="P49" s="479">
        <f t="shared" si="2"/>
        <v>44635</v>
      </c>
      <c r="Q49" s="483">
        <f t="shared" si="18"/>
        <v>0.16531869609051197</v>
      </c>
    </row>
    <row r="50" spans="1:17" s="166" customFormat="1" ht="18" customHeight="1">
      <c r="A50" s="477" t="s">
        <v>252</v>
      </c>
      <c r="B50" s="478">
        <v>6033</v>
      </c>
      <c r="C50" s="479">
        <v>134</v>
      </c>
      <c r="D50" s="479">
        <f t="shared" si="3"/>
        <v>6167</v>
      </c>
      <c r="E50" s="480">
        <f t="shared" si="15"/>
        <v>0.003239043738907969</v>
      </c>
      <c r="F50" s="481">
        <v>5888</v>
      </c>
      <c r="G50" s="479">
        <v>7</v>
      </c>
      <c r="H50" s="479">
        <f t="shared" si="0"/>
        <v>5895</v>
      </c>
      <c r="I50" s="482">
        <f t="shared" si="16"/>
        <v>0.04614079728583542</v>
      </c>
      <c r="J50" s="481">
        <v>49463</v>
      </c>
      <c r="K50" s="479">
        <v>773</v>
      </c>
      <c r="L50" s="479">
        <f t="shared" si="1"/>
        <v>50236</v>
      </c>
      <c r="M50" s="482">
        <f t="shared" si="17"/>
        <v>0.0029609127221524438</v>
      </c>
      <c r="N50" s="481">
        <v>50899</v>
      </c>
      <c r="O50" s="479">
        <v>358</v>
      </c>
      <c r="P50" s="479">
        <f t="shared" si="2"/>
        <v>51257</v>
      </c>
      <c r="Q50" s="483">
        <f t="shared" si="18"/>
        <v>-0.019919230544120814</v>
      </c>
    </row>
    <row r="51" spans="1:17" s="166" customFormat="1" ht="18" customHeight="1">
      <c r="A51" s="477" t="s">
        <v>253</v>
      </c>
      <c r="B51" s="478">
        <v>5344</v>
      </c>
      <c r="C51" s="479">
        <v>17</v>
      </c>
      <c r="D51" s="479">
        <f t="shared" si="3"/>
        <v>5361</v>
      </c>
      <c r="E51" s="480">
        <f t="shared" si="15"/>
        <v>0.0028157148507030358</v>
      </c>
      <c r="F51" s="481">
        <v>5097</v>
      </c>
      <c r="G51" s="479">
        <v>28</v>
      </c>
      <c r="H51" s="479">
        <f t="shared" si="0"/>
        <v>5125</v>
      </c>
      <c r="I51" s="482">
        <f t="shared" si="16"/>
        <v>0.04604878048780492</v>
      </c>
      <c r="J51" s="481">
        <v>51484</v>
      </c>
      <c r="K51" s="479">
        <v>488</v>
      </c>
      <c r="L51" s="479">
        <f t="shared" si="1"/>
        <v>51972</v>
      </c>
      <c r="M51" s="482">
        <f t="shared" si="17"/>
        <v>0.003063232661750673</v>
      </c>
      <c r="N51" s="481">
        <v>32518</v>
      </c>
      <c r="O51" s="479">
        <v>405</v>
      </c>
      <c r="P51" s="479">
        <f t="shared" si="2"/>
        <v>32923</v>
      </c>
      <c r="Q51" s="483">
        <f t="shared" si="18"/>
        <v>0.5785924733469003</v>
      </c>
    </row>
    <row r="52" spans="1:17" s="166" customFormat="1" ht="18" customHeight="1">
      <c r="A52" s="477" t="s">
        <v>254</v>
      </c>
      <c r="B52" s="478">
        <v>5214</v>
      </c>
      <c r="C52" s="479">
        <v>3</v>
      </c>
      <c r="D52" s="479">
        <f t="shared" si="3"/>
        <v>5217</v>
      </c>
      <c r="E52" s="480">
        <f t="shared" si="15"/>
        <v>0.0027400828905274647</v>
      </c>
      <c r="F52" s="481">
        <v>5555</v>
      </c>
      <c r="G52" s="479">
        <v>4</v>
      </c>
      <c r="H52" s="479">
        <f t="shared" si="0"/>
        <v>5559</v>
      </c>
      <c r="I52" s="482">
        <f t="shared" si="16"/>
        <v>-0.061521856449001655</v>
      </c>
      <c r="J52" s="481">
        <v>48917</v>
      </c>
      <c r="K52" s="479">
        <v>80</v>
      </c>
      <c r="L52" s="479">
        <f t="shared" si="1"/>
        <v>48997</v>
      </c>
      <c r="M52" s="482">
        <f t="shared" si="17"/>
        <v>0.0028878859910682238</v>
      </c>
      <c r="N52" s="481">
        <v>43079</v>
      </c>
      <c r="O52" s="479">
        <v>64</v>
      </c>
      <c r="P52" s="479">
        <f t="shared" si="2"/>
        <v>43143</v>
      </c>
      <c r="Q52" s="483">
        <f t="shared" si="18"/>
        <v>0.13568829242287284</v>
      </c>
    </row>
    <row r="53" spans="1:17" s="166" customFormat="1" ht="18" customHeight="1">
      <c r="A53" s="477" t="s">
        <v>255</v>
      </c>
      <c r="B53" s="478">
        <v>3504</v>
      </c>
      <c r="C53" s="479">
        <v>1486</v>
      </c>
      <c r="D53" s="479">
        <f t="shared" si="3"/>
        <v>4990</v>
      </c>
      <c r="E53" s="480">
        <f t="shared" si="15"/>
        <v>0.002620857508861807</v>
      </c>
      <c r="F53" s="481">
        <v>2565</v>
      </c>
      <c r="G53" s="479">
        <v>1926</v>
      </c>
      <c r="H53" s="479">
        <f t="shared" si="0"/>
        <v>4491</v>
      </c>
      <c r="I53" s="482">
        <f t="shared" si="16"/>
        <v>0.11111111111111116</v>
      </c>
      <c r="J53" s="481">
        <v>26910</v>
      </c>
      <c r="K53" s="479">
        <v>23804</v>
      </c>
      <c r="L53" s="479">
        <f t="shared" si="1"/>
        <v>50714</v>
      </c>
      <c r="M53" s="482">
        <f t="shared" si="17"/>
        <v>0.00298908606957638</v>
      </c>
      <c r="N53" s="481">
        <v>20420</v>
      </c>
      <c r="O53" s="479">
        <v>25287</v>
      </c>
      <c r="P53" s="479">
        <f t="shared" si="2"/>
        <v>45707</v>
      </c>
      <c r="Q53" s="483">
        <f t="shared" si="18"/>
        <v>0.10954558382742241</v>
      </c>
    </row>
    <row r="54" spans="1:17" s="166" customFormat="1" ht="18" customHeight="1">
      <c r="A54" s="477" t="s">
        <v>256</v>
      </c>
      <c r="B54" s="478">
        <v>2420</v>
      </c>
      <c r="C54" s="479">
        <v>2250</v>
      </c>
      <c r="D54" s="479">
        <f t="shared" si="3"/>
        <v>4670</v>
      </c>
      <c r="E54" s="480">
        <f t="shared" si="15"/>
        <v>0.0024527864862494268</v>
      </c>
      <c r="F54" s="481">
        <v>2141</v>
      </c>
      <c r="G54" s="479">
        <v>2098</v>
      </c>
      <c r="H54" s="479">
        <f t="shared" si="0"/>
        <v>4239</v>
      </c>
      <c r="I54" s="482">
        <f t="shared" si="16"/>
        <v>0.10167492333097439</v>
      </c>
      <c r="J54" s="481">
        <v>22407</v>
      </c>
      <c r="K54" s="479">
        <v>19844</v>
      </c>
      <c r="L54" s="479">
        <f t="shared" si="1"/>
        <v>42251</v>
      </c>
      <c r="M54" s="482">
        <f t="shared" si="17"/>
        <v>0.0024902763640350127</v>
      </c>
      <c r="N54" s="481">
        <v>22294</v>
      </c>
      <c r="O54" s="479">
        <v>32699</v>
      </c>
      <c r="P54" s="479">
        <f t="shared" si="2"/>
        <v>54993</v>
      </c>
      <c r="Q54" s="483">
        <f t="shared" si="18"/>
        <v>-0.23170221664575497</v>
      </c>
    </row>
    <row r="55" spans="1:17" s="166" customFormat="1" ht="18" customHeight="1">
      <c r="A55" s="477" t="s">
        <v>257</v>
      </c>
      <c r="B55" s="478">
        <v>3820</v>
      </c>
      <c r="C55" s="479">
        <v>6</v>
      </c>
      <c r="D55" s="479">
        <f t="shared" si="3"/>
        <v>3826</v>
      </c>
      <c r="E55" s="480">
        <f t="shared" si="15"/>
        <v>0.0020094991641092736</v>
      </c>
      <c r="F55" s="481">
        <v>3641</v>
      </c>
      <c r="G55" s="479">
        <v>12</v>
      </c>
      <c r="H55" s="479">
        <f t="shared" si="0"/>
        <v>3653</v>
      </c>
      <c r="I55" s="482">
        <f t="shared" si="16"/>
        <v>0.04735833561456326</v>
      </c>
      <c r="J55" s="481">
        <v>32062</v>
      </c>
      <c r="K55" s="479">
        <v>80</v>
      </c>
      <c r="L55" s="479">
        <f t="shared" si="1"/>
        <v>32142</v>
      </c>
      <c r="M55" s="482">
        <f t="shared" si="17"/>
        <v>0.001894451324058919</v>
      </c>
      <c r="N55" s="481">
        <v>30457</v>
      </c>
      <c r="O55" s="479">
        <v>275</v>
      </c>
      <c r="P55" s="479">
        <f t="shared" si="2"/>
        <v>30732</v>
      </c>
      <c r="Q55" s="483">
        <f t="shared" si="18"/>
        <v>0.04588051542366256</v>
      </c>
    </row>
    <row r="56" spans="1:17" s="166" customFormat="1" ht="18" customHeight="1">
      <c r="A56" s="477" t="s">
        <v>258</v>
      </c>
      <c r="B56" s="478">
        <v>3625</v>
      </c>
      <c r="C56" s="479">
        <v>10</v>
      </c>
      <c r="D56" s="479">
        <f t="shared" si="3"/>
        <v>3635</v>
      </c>
      <c r="E56" s="480">
        <f t="shared" si="15"/>
        <v>0.0019091817724875089</v>
      </c>
      <c r="F56" s="481">
        <v>3491</v>
      </c>
      <c r="G56" s="479">
        <v>17</v>
      </c>
      <c r="H56" s="479">
        <f t="shared" si="0"/>
        <v>3508</v>
      </c>
      <c r="I56" s="482">
        <f t="shared" si="16"/>
        <v>0.0362029646522235</v>
      </c>
      <c r="J56" s="481">
        <v>27959</v>
      </c>
      <c r="K56" s="479">
        <v>148</v>
      </c>
      <c r="L56" s="479">
        <f t="shared" si="1"/>
        <v>28107</v>
      </c>
      <c r="M56" s="482">
        <f t="shared" si="17"/>
        <v>0.0016566281925618827</v>
      </c>
      <c r="N56" s="481">
        <v>27370</v>
      </c>
      <c r="O56" s="479">
        <v>153</v>
      </c>
      <c r="P56" s="479">
        <f t="shared" si="2"/>
        <v>27523</v>
      </c>
      <c r="Q56" s="483">
        <f t="shared" si="18"/>
        <v>0.021218617156560038</v>
      </c>
    </row>
    <row r="57" spans="1:17" s="166" customFormat="1" ht="18" customHeight="1">
      <c r="A57" s="477" t="s">
        <v>259</v>
      </c>
      <c r="B57" s="478">
        <v>1636</v>
      </c>
      <c r="C57" s="479">
        <v>1615</v>
      </c>
      <c r="D57" s="479">
        <f t="shared" si="3"/>
        <v>3251</v>
      </c>
      <c r="E57" s="480">
        <f t="shared" si="15"/>
        <v>0.0017074965453526523</v>
      </c>
      <c r="F57" s="481">
        <v>1333</v>
      </c>
      <c r="G57" s="479">
        <v>1148</v>
      </c>
      <c r="H57" s="479">
        <f t="shared" si="0"/>
        <v>2481</v>
      </c>
      <c r="I57" s="482">
        <f t="shared" si="16"/>
        <v>0.31035872632003225</v>
      </c>
      <c r="J57" s="481">
        <v>13452</v>
      </c>
      <c r="K57" s="479">
        <v>11558</v>
      </c>
      <c r="L57" s="479">
        <f t="shared" si="1"/>
        <v>25010</v>
      </c>
      <c r="M57" s="482">
        <f t="shared" si="17"/>
        <v>0.0014740908348800186</v>
      </c>
      <c r="N57" s="481">
        <v>11054</v>
      </c>
      <c r="O57" s="479">
        <v>10026</v>
      </c>
      <c r="P57" s="479">
        <f t="shared" si="2"/>
        <v>21080</v>
      </c>
      <c r="Q57" s="483">
        <f t="shared" si="18"/>
        <v>0.18643263757115758</v>
      </c>
    </row>
    <row r="58" spans="1:17" s="166" customFormat="1" ht="18" customHeight="1">
      <c r="A58" s="477" t="s">
        <v>260</v>
      </c>
      <c r="B58" s="478">
        <v>2336</v>
      </c>
      <c r="C58" s="479">
        <v>0</v>
      </c>
      <c r="D58" s="479">
        <f t="shared" si="3"/>
        <v>2336</v>
      </c>
      <c r="E58" s="480">
        <f t="shared" si="15"/>
        <v>0.0012269184650703772</v>
      </c>
      <c r="F58" s="481">
        <v>2161</v>
      </c>
      <c r="G58" s="479">
        <v>74</v>
      </c>
      <c r="H58" s="479">
        <f t="shared" si="0"/>
        <v>2235</v>
      </c>
      <c r="I58" s="482">
        <f t="shared" si="16"/>
        <v>0.0451901565995525</v>
      </c>
      <c r="J58" s="481">
        <v>20659</v>
      </c>
      <c r="K58" s="479">
        <v>542</v>
      </c>
      <c r="L58" s="479">
        <f t="shared" si="1"/>
        <v>21201</v>
      </c>
      <c r="M58" s="482">
        <f t="shared" si="17"/>
        <v>0.0012495881563491114</v>
      </c>
      <c r="N58" s="481">
        <v>13476</v>
      </c>
      <c r="O58" s="479">
        <v>267</v>
      </c>
      <c r="P58" s="479">
        <f t="shared" si="2"/>
        <v>13743</v>
      </c>
      <c r="Q58" s="483">
        <f t="shared" si="18"/>
        <v>0.5426762715564288</v>
      </c>
    </row>
    <row r="59" spans="1:17" s="166" customFormat="1" ht="18" customHeight="1">
      <c r="A59" s="484" t="s">
        <v>261</v>
      </c>
      <c r="B59" s="485">
        <v>173288</v>
      </c>
      <c r="C59" s="486">
        <v>30895</v>
      </c>
      <c r="D59" s="486">
        <f t="shared" si="3"/>
        <v>204183</v>
      </c>
      <c r="E59" s="487">
        <f t="shared" si="15"/>
        <v>0.10724139253144897</v>
      </c>
      <c r="F59" s="488">
        <v>166368</v>
      </c>
      <c r="G59" s="486">
        <v>39832</v>
      </c>
      <c r="H59" s="486">
        <f t="shared" si="0"/>
        <v>206200</v>
      </c>
      <c r="I59" s="489">
        <f t="shared" si="16"/>
        <v>-0.009781765276430598</v>
      </c>
      <c r="J59" s="488">
        <v>1545306</v>
      </c>
      <c r="K59" s="486">
        <v>288138</v>
      </c>
      <c r="L59" s="486">
        <f t="shared" si="1"/>
        <v>1833444</v>
      </c>
      <c r="M59" s="489">
        <f t="shared" si="17"/>
        <v>0.10806329454881092</v>
      </c>
      <c r="N59" s="488">
        <v>1444700</v>
      </c>
      <c r="O59" s="486">
        <v>353799</v>
      </c>
      <c r="P59" s="486">
        <f t="shared" si="2"/>
        <v>1798499</v>
      </c>
      <c r="Q59" s="490">
        <f t="shared" si="18"/>
        <v>0.019430091426239304</v>
      </c>
    </row>
    <row r="60" ht="14.25">
      <c r="A60" s="111"/>
    </row>
    <row r="61" ht="14.25" customHeight="1">
      <c r="A61" s="89" t="s">
        <v>46</v>
      </c>
    </row>
  </sheetData>
  <sheetProtection/>
  <mergeCells count="14"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</mergeCells>
  <conditionalFormatting sqref="Q60:Q65536 I60:I65536 I3 Q3">
    <cfRule type="cellIs" priority="2" dxfId="99" operator="lessThan" stopIfTrue="1">
      <formula>0</formula>
    </cfRule>
  </conditionalFormatting>
  <conditionalFormatting sqref="Q8:Q59 I8:I59">
    <cfRule type="cellIs" priority="3" dxfId="99" operator="lessThan" stopIfTrue="1">
      <formula>0</formula>
    </cfRule>
    <cfRule type="cellIs" priority="4" dxfId="101" operator="greaterThanOrEqual" stopIfTrue="1">
      <formula>0</formula>
    </cfRule>
  </conditionalFormatting>
  <conditionalFormatting sqref="I5 Q5">
    <cfRule type="cellIs" priority="1" dxfId="99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Septiembre 2015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2015-12-01T18:13:04Z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AEVVZYF6TF2M-634-642</vt:lpwstr>
  </property>
  <property fmtid="{D5CDD505-2E9C-101B-9397-08002B2CF9AE}" pid="3" name="_dlc_DocIdItemGuid">
    <vt:lpwstr>5c8f6b0c-e6a7-4157-8023-90d2f8757667</vt:lpwstr>
  </property>
  <property fmtid="{D5CDD505-2E9C-101B-9397-08002B2CF9AE}" pid="4" name="_dlc_DocIdUrl">
    <vt:lpwstr>http://www.aerocivil.gov.co/AAeronautica/Estadisticas/TAereo/EOperacionales/BolPubAnte/_layouts/DocIdRedir.aspx?ID=AEVVZYF6TF2M-634-642, AEVVZYF6TF2M-634-642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150.000000000000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2015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